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89" i="1"/>
  <c r="E88"/>
  <c r="E87"/>
  <c r="E86"/>
  <c r="E85"/>
  <c r="E89" s="1"/>
  <c r="E84"/>
  <c r="D80"/>
  <c r="E79"/>
  <c r="E78"/>
  <c r="F77"/>
  <c r="E75"/>
  <c r="E74"/>
  <c r="F72"/>
  <c r="E71"/>
  <c r="F69"/>
  <c r="E69"/>
  <c r="F68"/>
  <c r="E67"/>
  <c r="E80" s="1"/>
  <c r="E66"/>
  <c r="E65"/>
  <c r="E63"/>
  <c r="E61"/>
  <c r="E81" s="1"/>
  <c r="D61"/>
  <c r="D81" s="1"/>
  <c r="E60"/>
  <c r="E59"/>
  <c r="F58"/>
  <c r="E58"/>
  <c r="E57"/>
  <c r="E52"/>
  <c r="D49"/>
  <c r="F48"/>
  <c r="E47"/>
  <c r="E46"/>
  <c r="E44"/>
  <c r="E49" s="1"/>
  <c r="E43"/>
  <c r="D40"/>
  <c r="D53" s="1"/>
  <c r="F38"/>
  <c r="E38"/>
  <c r="E37"/>
  <c r="F36"/>
  <c r="E36"/>
  <c r="E35"/>
  <c r="E34"/>
  <c r="E33"/>
  <c r="E31"/>
  <c r="E40" s="1"/>
  <c r="E53" s="1"/>
  <c r="E29"/>
  <c r="D27"/>
  <c r="G26"/>
  <c r="F26"/>
  <c r="E26"/>
  <c r="E25"/>
  <c r="G24"/>
  <c r="F24"/>
  <c r="E23"/>
  <c r="E22"/>
  <c r="E21"/>
  <c r="E20"/>
  <c r="E19"/>
  <c r="E27" s="1"/>
  <c r="E54" l="1"/>
  <c r="E82" s="1"/>
  <c r="E90" s="1"/>
  <c r="D54"/>
  <c r="D82" s="1"/>
  <c r="D90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D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<sst xmlns="http://schemas.openxmlformats.org/spreadsheetml/2006/main" count="114" uniqueCount="114">
  <si>
    <t>CASA   DE  ASIGURĂRI  DE  SĂNĂTATE GALATI</t>
  </si>
  <si>
    <t>ADRESA: STR.MIHAI BRAVU NR.42</t>
  </si>
  <si>
    <t>Număr telefon:  0236410111</t>
  </si>
  <si>
    <t>COD DE ÎNREGISTRARE FISCALĂ:  11317579</t>
  </si>
  <si>
    <t>CODUL ACTIVITĂŢII CAEN: 8430</t>
  </si>
  <si>
    <t>BILANŢ</t>
  </si>
  <si>
    <t>la  data  de  31  MARTIE  2020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</si>
  <si>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</si>
  <si>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</si>
  <si>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</si>
  <si>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</si>
  <si>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</si>
  <si>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</si>
  <si>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</si>
  <si>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</si>
  <si>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</si>
  <si>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</si>
  <si>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</si>
  <si>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</si>
  <si>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</si>
  <si>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</si>
  <si>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</si>
  <si>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</si>
  <si>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</si>
  <si>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</si>
  <si>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2120301+2120401+2120501+2120601+2120901+2310000-2810100-2810201-2810102-2810203-2810204-2810205-2810206-2810207-2810208 -2910100-2910201-2910202-2910203-2910204-2910205-2910206-2910207-2910208-2930200)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</si>
  <si>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</si>
  <si>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</si>
  <si>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</si>
  <si>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</si>
  <si>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</si>
  <si>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</si>
  <si>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</si>
  <si>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</si>
  <si>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</si>
  <si>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</si>
  <si>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</si>
  <si>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</si>
  <si>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</si>
  <si>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</si>
  <si>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</si>
  <si>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</si>
  <si>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</si>
  <si>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</si>
  <si>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</si>
  <si>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</si>
  <si>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</si>
  <si>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</si>
  <si>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</si>
  <si>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</si>
  <si>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</si>
  <si>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</si>
  <si>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</si>
  <si>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</si>
  <si>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</si>
  <si>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</si>
  <si>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</si>
  <si>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</si>
  <si>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</si>
  <si>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</si>
  <si>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</si>
  <si>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</si>
  <si>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</si>
  <si>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(ct.5120600+5120601+5120700+5120901+5120902+                 5121000+5160602+5240100+5240200+5240300+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</si>
  <si>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</si>
  <si>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</si>
  <si>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</si>
  <si>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</si>
  <si>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</si>
  <si>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</si>
  <si>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</si>
  <si>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</si>
  <si>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</si>
  <si>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</si>
  <si>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</si>
  <si>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</si>
  <si>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</si>
  <si>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</t>
    </r>
    <r>
      <rPr>
        <sz val="11"/>
        <rFont val="Arial"/>
        <family val="2"/>
      </rPr>
      <t>+ 4830000+ 4890201+ 5090000+ 5120800),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</si>
  <si>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</si>
  <si>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</si>
  <si>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</si>
  <si>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</si>
  <si>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</si>
  <si>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</si>
  <si>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</si>
  <si>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</si>
  <si>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</si>
  <si>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</si>
  <si>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</si>
  <si>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</si>
  <si>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</si>
  <si>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</si>
  <si>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</si>
  <si>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</si>
  <si>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</si>
  <si>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</si>
  <si>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</si>
  <si>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</si>
  <si>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</si>
  <si>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</si>
  <si>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</si>
  <si>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</si>
  <si>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(ct.1000000+1010000+1020101+1020102+1020103+ 1030000+</t>
    </r>
    <r>
      <rPr>
        <sz val="11"/>
        <color indexed="8"/>
        <rFont val="Arial"/>
        <family val="2"/>
      </rPr>
      <t>1040101+1040102+1040103</t>
    </r>
    <r>
      <rPr>
        <sz val="11"/>
        <rFont val="Arial"/>
        <family val="2"/>
      </rPr>
      <t>+ 1050100+ 1050200+ 1050300+1050400+1050500+/- 1060000+ 1320000+ 1330000</t>
    </r>
    <r>
      <rPr>
        <sz val="11"/>
        <rFont val="Arial"/>
        <family val="2"/>
        <charset val="238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</si>
  <si>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</si>
  <si>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</si>
  <si>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</si>
  <si>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</si>
  <si>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</si>
  <si>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</si>
  <si>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</si>
  <si>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PREŞEDINTE- DIRECTOR GENERAL,</t>
  </si>
  <si>
    <t>DIRECTOR EXECUTIV ECONOMIC,</t>
  </si>
  <si>
    <t>ec. Iulia Simona PETCU</t>
  </si>
  <si>
    <t>ec. Fanica ORMAN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</si>
</sst>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5" formatCode="_(* #,##0_);_(* \(#,##0\);_(* \-??_);_(@_)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27">
    <xf numFmtId="0" fontId="0" fillId="0" borderId="0" xfId="0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  <xf numFmtId="0" fontId="4" fillId="0" borderId="0" xfId="0" applyFont="1" applyProtection="1"/>
    <xf numFmtId="1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1" fontId="31" fillId="0" borderId="0" xfId="0" applyNumberFormat="1" applyFont="1" applyFill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_vaslui, bilant 30.06.200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cui.INTRANET/Desktop/AN%202020/BILANT%202020/GL%20BILANT%20TRIM%20I%20AN%202020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 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884773</v>
          </cell>
        </row>
        <row r="13">
          <cell r="D13">
            <v>1300139</v>
          </cell>
        </row>
        <row r="14">
          <cell r="D14">
            <v>5853</v>
          </cell>
        </row>
        <row r="15">
          <cell r="D15">
            <v>202</v>
          </cell>
        </row>
        <row r="17">
          <cell r="C17">
            <v>68725252</v>
          </cell>
        </row>
        <row r="18">
          <cell r="C18">
            <v>18707084</v>
          </cell>
        </row>
        <row r="21">
          <cell r="D21">
            <v>4885</v>
          </cell>
        </row>
        <row r="28">
          <cell r="C28">
            <v>27019</v>
          </cell>
        </row>
        <row r="29">
          <cell r="C29">
            <v>1484867</v>
          </cell>
        </row>
        <row r="32">
          <cell r="C32">
            <v>4493150</v>
          </cell>
        </row>
        <row r="33">
          <cell r="C33">
            <v>214018</v>
          </cell>
        </row>
        <row r="34">
          <cell r="C34">
            <v>1014648</v>
          </cell>
        </row>
        <row r="35">
          <cell r="C35">
            <v>232150</v>
          </cell>
        </row>
        <row r="36">
          <cell r="C36">
            <v>34741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4">
          <cell r="C44">
            <v>0</v>
          </cell>
        </row>
        <row r="45">
          <cell r="C45">
            <v>0</v>
          </cell>
        </row>
        <row r="49">
          <cell r="D49">
            <v>27019</v>
          </cell>
        </row>
        <row r="50">
          <cell r="D50">
            <v>1076152</v>
          </cell>
        </row>
        <row r="52">
          <cell r="D52">
            <v>1565408</v>
          </cell>
        </row>
        <row r="53">
          <cell r="D53">
            <v>139794</v>
          </cell>
        </row>
        <row r="54">
          <cell r="D54">
            <v>1025251</v>
          </cell>
        </row>
        <row r="55">
          <cell r="D55">
            <v>219613</v>
          </cell>
        </row>
        <row r="56">
          <cell r="D56">
            <v>29841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9">
          <cell r="C69">
            <v>470</v>
          </cell>
        </row>
        <row r="71">
          <cell r="C71">
            <v>13552</v>
          </cell>
        </row>
        <row r="72">
          <cell r="C72">
            <v>1618</v>
          </cell>
        </row>
        <row r="73">
          <cell r="C73">
            <v>482981</v>
          </cell>
        </row>
        <row r="77">
          <cell r="D77">
            <v>44463937</v>
          </cell>
        </row>
        <row r="79">
          <cell r="D79">
            <v>16721432</v>
          </cell>
        </row>
        <row r="83">
          <cell r="C83">
            <v>0</v>
          </cell>
        </row>
        <row r="85">
          <cell r="D85">
            <v>255360</v>
          </cell>
        </row>
        <row r="86">
          <cell r="D86">
            <v>9665</v>
          </cell>
        </row>
        <row r="89">
          <cell r="D89">
            <v>13365</v>
          </cell>
        </row>
        <row r="90">
          <cell r="D90">
            <v>11796</v>
          </cell>
        </row>
        <row r="95">
          <cell r="D95">
            <v>117702</v>
          </cell>
        </row>
        <row r="97">
          <cell r="D97">
            <v>44479</v>
          </cell>
        </row>
        <row r="99">
          <cell r="D99">
            <v>10272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</row>
        <row r="104">
          <cell r="C104">
            <v>0</v>
          </cell>
          <cell r="D104">
            <v>30180</v>
          </cell>
        </row>
        <row r="105">
          <cell r="C105">
            <v>0</v>
          </cell>
          <cell r="D105">
            <v>2230</v>
          </cell>
        </row>
        <row r="107">
          <cell r="D107">
            <v>0</v>
          </cell>
        </row>
        <row r="112">
          <cell r="C112">
            <v>2012105</v>
          </cell>
        </row>
        <row r="113">
          <cell r="C113">
            <v>1098956</v>
          </cell>
        </row>
        <row r="114">
          <cell r="D114">
            <v>6384744</v>
          </cell>
        </row>
        <row r="115">
          <cell r="D115">
            <v>11668929</v>
          </cell>
        </row>
        <row r="118">
          <cell r="C118">
            <v>108488355</v>
          </cell>
        </row>
        <row r="119">
          <cell r="D119">
            <v>20036444</v>
          </cell>
        </row>
        <row r="123">
          <cell r="C123">
            <v>11625898</v>
          </cell>
        </row>
        <row r="124">
          <cell r="D124">
            <v>0</v>
          </cell>
        </row>
        <row r="126">
          <cell r="D126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</row>
        <row r="136">
          <cell r="D136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6">
          <cell r="C146">
            <v>14900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67</v>
          </cell>
        </row>
        <row r="151">
          <cell r="C151">
            <v>-120</v>
          </cell>
        </row>
        <row r="153">
          <cell r="C153">
            <v>11763</v>
          </cell>
        </row>
        <row r="154">
          <cell r="C154">
            <v>30275</v>
          </cell>
        </row>
        <row r="155">
          <cell r="C155">
            <v>116426155</v>
          </cell>
        </row>
        <row r="157">
          <cell r="C157">
            <v>0</v>
          </cell>
        </row>
        <row r="159">
          <cell r="D159">
            <v>229090439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>
      <selection sqref="A1:XFD1048576"/>
    </sheetView>
  </sheetViews>
  <sheetFormatPr defaultRowHeight="18"/>
  <cols>
    <col min="1" max="1" width="5" style="103" customWidth="1"/>
    <col min="2" max="2" width="56" style="4" customWidth="1"/>
    <col min="3" max="3" width="6.140625" style="109" customWidth="1"/>
    <col min="4" max="4" width="21.42578125" style="4" customWidth="1"/>
    <col min="5" max="5" width="22.5703125" style="17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style="4" customWidth="1"/>
    <col min="12" max="12" width="12.7109375" style="5" customWidth="1"/>
    <col min="13" max="13" width="11.7109375" style="4" customWidth="1"/>
    <col min="14" max="256" width="9.140625" style="4"/>
    <col min="257" max="257" width="5" style="4" customWidth="1"/>
    <col min="258" max="258" width="56" style="4" customWidth="1"/>
    <col min="259" max="259" width="6.140625" style="4" customWidth="1"/>
    <col min="260" max="260" width="21.42578125" style="4" customWidth="1"/>
    <col min="261" max="261" width="22.5703125" style="4" customWidth="1"/>
    <col min="262" max="262" width="12.7109375" style="4" customWidth="1"/>
    <col min="263" max="263" width="24.7109375" style="4" customWidth="1"/>
    <col min="264" max="264" width="13.42578125" style="4" customWidth="1"/>
    <col min="265" max="267" width="18.7109375" style="4" customWidth="1"/>
    <col min="268" max="268" width="12.7109375" style="4" customWidth="1"/>
    <col min="269" max="269" width="11.7109375" style="4" customWidth="1"/>
    <col min="270" max="512" width="9.140625" style="4"/>
    <col min="513" max="513" width="5" style="4" customWidth="1"/>
    <col min="514" max="514" width="56" style="4" customWidth="1"/>
    <col min="515" max="515" width="6.140625" style="4" customWidth="1"/>
    <col min="516" max="516" width="21.42578125" style="4" customWidth="1"/>
    <col min="517" max="517" width="22.5703125" style="4" customWidth="1"/>
    <col min="518" max="518" width="12.7109375" style="4" customWidth="1"/>
    <col min="519" max="519" width="24.7109375" style="4" customWidth="1"/>
    <col min="520" max="520" width="13.42578125" style="4" customWidth="1"/>
    <col min="521" max="523" width="18.7109375" style="4" customWidth="1"/>
    <col min="524" max="524" width="12.7109375" style="4" customWidth="1"/>
    <col min="525" max="525" width="11.7109375" style="4" customWidth="1"/>
    <col min="526" max="768" width="9.140625" style="4"/>
    <col min="769" max="769" width="5" style="4" customWidth="1"/>
    <col min="770" max="770" width="56" style="4" customWidth="1"/>
    <col min="771" max="771" width="6.140625" style="4" customWidth="1"/>
    <col min="772" max="772" width="21.42578125" style="4" customWidth="1"/>
    <col min="773" max="773" width="22.5703125" style="4" customWidth="1"/>
    <col min="774" max="774" width="12.7109375" style="4" customWidth="1"/>
    <col min="775" max="775" width="24.7109375" style="4" customWidth="1"/>
    <col min="776" max="776" width="13.42578125" style="4" customWidth="1"/>
    <col min="777" max="779" width="18.7109375" style="4" customWidth="1"/>
    <col min="780" max="780" width="12.7109375" style="4" customWidth="1"/>
    <col min="781" max="781" width="11.7109375" style="4" customWidth="1"/>
    <col min="782" max="1024" width="9.140625" style="4"/>
    <col min="1025" max="1025" width="5" style="4" customWidth="1"/>
    <col min="1026" max="1026" width="56" style="4" customWidth="1"/>
    <col min="1027" max="1027" width="6.140625" style="4" customWidth="1"/>
    <col min="1028" max="1028" width="21.42578125" style="4" customWidth="1"/>
    <col min="1029" max="1029" width="22.5703125" style="4" customWidth="1"/>
    <col min="1030" max="1030" width="12.7109375" style="4" customWidth="1"/>
    <col min="1031" max="1031" width="24.7109375" style="4" customWidth="1"/>
    <col min="1032" max="1032" width="13.42578125" style="4" customWidth="1"/>
    <col min="1033" max="1035" width="18.7109375" style="4" customWidth="1"/>
    <col min="1036" max="1036" width="12.7109375" style="4" customWidth="1"/>
    <col min="1037" max="1037" width="11.7109375" style="4" customWidth="1"/>
    <col min="1038" max="1280" width="9.140625" style="4"/>
    <col min="1281" max="1281" width="5" style="4" customWidth="1"/>
    <col min="1282" max="1282" width="56" style="4" customWidth="1"/>
    <col min="1283" max="1283" width="6.140625" style="4" customWidth="1"/>
    <col min="1284" max="1284" width="21.42578125" style="4" customWidth="1"/>
    <col min="1285" max="1285" width="22.5703125" style="4" customWidth="1"/>
    <col min="1286" max="1286" width="12.7109375" style="4" customWidth="1"/>
    <col min="1287" max="1287" width="24.7109375" style="4" customWidth="1"/>
    <col min="1288" max="1288" width="13.42578125" style="4" customWidth="1"/>
    <col min="1289" max="1291" width="18.7109375" style="4" customWidth="1"/>
    <col min="1292" max="1292" width="12.7109375" style="4" customWidth="1"/>
    <col min="1293" max="1293" width="11.7109375" style="4" customWidth="1"/>
    <col min="1294" max="1536" width="9.140625" style="4"/>
    <col min="1537" max="1537" width="5" style="4" customWidth="1"/>
    <col min="1538" max="1538" width="56" style="4" customWidth="1"/>
    <col min="1539" max="1539" width="6.140625" style="4" customWidth="1"/>
    <col min="1540" max="1540" width="21.42578125" style="4" customWidth="1"/>
    <col min="1541" max="1541" width="22.5703125" style="4" customWidth="1"/>
    <col min="1542" max="1542" width="12.7109375" style="4" customWidth="1"/>
    <col min="1543" max="1543" width="24.7109375" style="4" customWidth="1"/>
    <col min="1544" max="1544" width="13.42578125" style="4" customWidth="1"/>
    <col min="1545" max="1547" width="18.7109375" style="4" customWidth="1"/>
    <col min="1548" max="1548" width="12.7109375" style="4" customWidth="1"/>
    <col min="1549" max="1549" width="11.7109375" style="4" customWidth="1"/>
    <col min="1550" max="1792" width="9.140625" style="4"/>
    <col min="1793" max="1793" width="5" style="4" customWidth="1"/>
    <col min="1794" max="1794" width="56" style="4" customWidth="1"/>
    <col min="1795" max="1795" width="6.140625" style="4" customWidth="1"/>
    <col min="1796" max="1796" width="21.42578125" style="4" customWidth="1"/>
    <col min="1797" max="1797" width="22.5703125" style="4" customWidth="1"/>
    <col min="1798" max="1798" width="12.7109375" style="4" customWidth="1"/>
    <col min="1799" max="1799" width="24.7109375" style="4" customWidth="1"/>
    <col min="1800" max="1800" width="13.42578125" style="4" customWidth="1"/>
    <col min="1801" max="1803" width="18.7109375" style="4" customWidth="1"/>
    <col min="1804" max="1804" width="12.7109375" style="4" customWidth="1"/>
    <col min="1805" max="1805" width="11.7109375" style="4" customWidth="1"/>
    <col min="1806" max="2048" width="9.140625" style="4"/>
    <col min="2049" max="2049" width="5" style="4" customWidth="1"/>
    <col min="2050" max="2050" width="56" style="4" customWidth="1"/>
    <col min="2051" max="2051" width="6.140625" style="4" customWidth="1"/>
    <col min="2052" max="2052" width="21.42578125" style="4" customWidth="1"/>
    <col min="2053" max="2053" width="22.5703125" style="4" customWidth="1"/>
    <col min="2054" max="2054" width="12.7109375" style="4" customWidth="1"/>
    <col min="2055" max="2055" width="24.7109375" style="4" customWidth="1"/>
    <col min="2056" max="2056" width="13.42578125" style="4" customWidth="1"/>
    <col min="2057" max="2059" width="18.7109375" style="4" customWidth="1"/>
    <col min="2060" max="2060" width="12.7109375" style="4" customWidth="1"/>
    <col min="2061" max="2061" width="11.7109375" style="4" customWidth="1"/>
    <col min="2062" max="2304" width="9.140625" style="4"/>
    <col min="2305" max="2305" width="5" style="4" customWidth="1"/>
    <col min="2306" max="2306" width="56" style="4" customWidth="1"/>
    <col min="2307" max="2307" width="6.140625" style="4" customWidth="1"/>
    <col min="2308" max="2308" width="21.42578125" style="4" customWidth="1"/>
    <col min="2309" max="2309" width="22.5703125" style="4" customWidth="1"/>
    <col min="2310" max="2310" width="12.7109375" style="4" customWidth="1"/>
    <col min="2311" max="2311" width="24.7109375" style="4" customWidth="1"/>
    <col min="2312" max="2312" width="13.42578125" style="4" customWidth="1"/>
    <col min="2313" max="2315" width="18.7109375" style="4" customWidth="1"/>
    <col min="2316" max="2316" width="12.7109375" style="4" customWidth="1"/>
    <col min="2317" max="2317" width="11.7109375" style="4" customWidth="1"/>
    <col min="2318" max="2560" width="9.140625" style="4"/>
    <col min="2561" max="2561" width="5" style="4" customWidth="1"/>
    <col min="2562" max="2562" width="56" style="4" customWidth="1"/>
    <col min="2563" max="2563" width="6.140625" style="4" customWidth="1"/>
    <col min="2564" max="2564" width="21.42578125" style="4" customWidth="1"/>
    <col min="2565" max="2565" width="22.5703125" style="4" customWidth="1"/>
    <col min="2566" max="2566" width="12.7109375" style="4" customWidth="1"/>
    <col min="2567" max="2567" width="24.7109375" style="4" customWidth="1"/>
    <col min="2568" max="2568" width="13.42578125" style="4" customWidth="1"/>
    <col min="2569" max="2571" width="18.7109375" style="4" customWidth="1"/>
    <col min="2572" max="2572" width="12.7109375" style="4" customWidth="1"/>
    <col min="2573" max="2573" width="11.7109375" style="4" customWidth="1"/>
    <col min="2574" max="2816" width="9.140625" style="4"/>
    <col min="2817" max="2817" width="5" style="4" customWidth="1"/>
    <col min="2818" max="2818" width="56" style="4" customWidth="1"/>
    <col min="2819" max="2819" width="6.140625" style="4" customWidth="1"/>
    <col min="2820" max="2820" width="21.42578125" style="4" customWidth="1"/>
    <col min="2821" max="2821" width="22.5703125" style="4" customWidth="1"/>
    <col min="2822" max="2822" width="12.7109375" style="4" customWidth="1"/>
    <col min="2823" max="2823" width="24.7109375" style="4" customWidth="1"/>
    <col min="2824" max="2824" width="13.42578125" style="4" customWidth="1"/>
    <col min="2825" max="2827" width="18.7109375" style="4" customWidth="1"/>
    <col min="2828" max="2828" width="12.7109375" style="4" customWidth="1"/>
    <col min="2829" max="2829" width="11.7109375" style="4" customWidth="1"/>
    <col min="2830" max="3072" width="9.140625" style="4"/>
    <col min="3073" max="3073" width="5" style="4" customWidth="1"/>
    <col min="3074" max="3074" width="56" style="4" customWidth="1"/>
    <col min="3075" max="3075" width="6.140625" style="4" customWidth="1"/>
    <col min="3076" max="3076" width="21.42578125" style="4" customWidth="1"/>
    <col min="3077" max="3077" width="22.5703125" style="4" customWidth="1"/>
    <col min="3078" max="3078" width="12.7109375" style="4" customWidth="1"/>
    <col min="3079" max="3079" width="24.7109375" style="4" customWidth="1"/>
    <col min="3080" max="3080" width="13.42578125" style="4" customWidth="1"/>
    <col min="3081" max="3083" width="18.7109375" style="4" customWidth="1"/>
    <col min="3084" max="3084" width="12.7109375" style="4" customWidth="1"/>
    <col min="3085" max="3085" width="11.7109375" style="4" customWidth="1"/>
    <col min="3086" max="3328" width="9.140625" style="4"/>
    <col min="3329" max="3329" width="5" style="4" customWidth="1"/>
    <col min="3330" max="3330" width="56" style="4" customWidth="1"/>
    <col min="3331" max="3331" width="6.140625" style="4" customWidth="1"/>
    <col min="3332" max="3332" width="21.42578125" style="4" customWidth="1"/>
    <col min="3333" max="3333" width="22.5703125" style="4" customWidth="1"/>
    <col min="3334" max="3334" width="12.7109375" style="4" customWidth="1"/>
    <col min="3335" max="3335" width="24.7109375" style="4" customWidth="1"/>
    <col min="3336" max="3336" width="13.42578125" style="4" customWidth="1"/>
    <col min="3337" max="3339" width="18.7109375" style="4" customWidth="1"/>
    <col min="3340" max="3340" width="12.7109375" style="4" customWidth="1"/>
    <col min="3341" max="3341" width="11.7109375" style="4" customWidth="1"/>
    <col min="3342" max="3584" width="9.140625" style="4"/>
    <col min="3585" max="3585" width="5" style="4" customWidth="1"/>
    <col min="3586" max="3586" width="56" style="4" customWidth="1"/>
    <col min="3587" max="3587" width="6.140625" style="4" customWidth="1"/>
    <col min="3588" max="3588" width="21.42578125" style="4" customWidth="1"/>
    <col min="3589" max="3589" width="22.5703125" style="4" customWidth="1"/>
    <col min="3590" max="3590" width="12.7109375" style="4" customWidth="1"/>
    <col min="3591" max="3591" width="24.7109375" style="4" customWidth="1"/>
    <col min="3592" max="3592" width="13.42578125" style="4" customWidth="1"/>
    <col min="3593" max="3595" width="18.7109375" style="4" customWidth="1"/>
    <col min="3596" max="3596" width="12.7109375" style="4" customWidth="1"/>
    <col min="3597" max="3597" width="11.7109375" style="4" customWidth="1"/>
    <col min="3598" max="3840" width="9.140625" style="4"/>
    <col min="3841" max="3841" width="5" style="4" customWidth="1"/>
    <col min="3842" max="3842" width="56" style="4" customWidth="1"/>
    <col min="3843" max="3843" width="6.140625" style="4" customWidth="1"/>
    <col min="3844" max="3844" width="21.42578125" style="4" customWidth="1"/>
    <col min="3845" max="3845" width="22.5703125" style="4" customWidth="1"/>
    <col min="3846" max="3846" width="12.7109375" style="4" customWidth="1"/>
    <col min="3847" max="3847" width="24.7109375" style="4" customWidth="1"/>
    <col min="3848" max="3848" width="13.42578125" style="4" customWidth="1"/>
    <col min="3849" max="3851" width="18.7109375" style="4" customWidth="1"/>
    <col min="3852" max="3852" width="12.7109375" style="4" customWidth="1"/>
    <col min="3853" max="3853" width="11.7109375" style="4" customWidth="1"/>
    <col min="3854" max="4096" width="9.140625" style="4"/>
    <col min="4097" max="4097" width="5" style="4" customWidth="1"/>
    <col min="4098" max="4098" width="56" style="4" customWidth="1"/>
    <col min="4099" max="4099" width="6.140625" style="4" customWidth="1"/>
    <col min="4100" max="4100" width="21.42578125" style="4" customWidth="1"/>
    <col min="4101" max="4101" width="22.5703125" style="4" customWidth="1"/>
    <col min="4102" max="4102" width="12.7109375" style="4" customWidth="1"/>
    <col min="4103" max="4103" width="24.7109375" style="4" customWidth="1"/>
    <col min="4104" max="4104" width="13.42578125" style="4" customWidth="1"/>
    <col min="4105" max="4107" width="18.7109375" style="4" customWidth="1"/>
    <col min="4108" max="4108" width="12.7109375" style="4" customWidth="1"/>
    <col min="4109" max="4109" width="11.7109375" style="4" customWidth="1"/>
    <col min="4110" max="4352" width="9.140625" style="4"/>
    <col min="4353" max="4353" width="5" style="4" customWidth="1"/>
    <col min="4354" max="4354" width="56" style="4" customWidth="1"/>
    <col min="4355" max="4355" width="6.140625" style="4" customWidth="1"/>
    <col min="4356" max="4356" width="21.42578125" style="4" customWidth="1"/>
    <col min="4357" max="4357" width="22.5703125" style="4" customWidth="1"/>
    <col min="4358" max="4358" width="12.7109375" style="4" customWidth="1"/>
    <col min="4359" max="4359" width="24.7109375" style="4" customWidth="1"/>
    <col min="4360" max="4360" width="13.42578125" style="4" customWidth="1"/>
    <col min="4361" max="4363" width="18.7109375" style="4" customWidth="1"/>
    <col min="4364" max="4364" width="12.7109375" style="4" customWidth="1"/>
    <col min="4365" max="4365" width="11.7109375" style="4" customWidth="1"/>
    <col min="4366" max="4608" width="9.140625" style="4"/>
    <col min="4609" max="4609" width="5" style="4" customWidth="1"/>
    <col min="4610" max="4610" width="56" style="4" customWidth="1"/>
    <col min="4611" max="4611" width="6.140625" style="4" customWidth="1"/>
    <col min="4612" max="4612" width="21.42578125" style="4" customWidth="1"/>
    <col min="4613" max="4613" width="22.5703125" style="4" customWidth="1"/>
    <col min="4614" max="4614" width="12.7109375" style="4" customWidth="1"/>
    <col min="4615" max="4615" width="24.7109375" style="4" customWidth="1"/>
    <col min="4616" max="4616" width="13.42578125" style="4" customWidth="1"/>
    <col min="4617" max="4619" width="18.7109375" style="4" customWidth="1"/>
    <col min="4620" max="4620" width="12.7109375" style="4" customWidth="1"/>
    <col min="4621" max="4621" width="11.7109375" style="4" customWidth="1"/>
    <col min="4622" max="4864" width="9.140625" style="4"/>
    <col min="4865" max="4865" width="5" style="4" customWidth="1"/>
    <col min="4866" max="4866" width="56" style="4" customWidth="1"/>
    <col min="4867" max="4867" width="6.140625" style="4" customWidth="1"/>
    <col min="4868" max="4868" width="21.42578125" style="4" customWidth="1"/>
    <col min="4869" max="4869" width="22.5703125" style="4" customWidth="1"/>
    <col min="4870" max="4870" width="12.7109375" style="4" customWidth="1"/>
    <col min="4871" max="4871" width="24.7109375" style="4" customWidth="1"/>
    <col min="4872" max="4872" width="13.42578125" style="4" customWidth="1"/>
    <col min="4873" max="4875" width="18.7109375" style="4" customWidth="1"/>
    <col min="4876" max="4876" width="12.7109375" style="4" customWidth="1"/>
    <col min="4877" max="4877" width="11.7109375" style="4" customWidth="1"/>
    <col min="4878" max="5120" width="9.140625" style="4"/>
    <col min="5121" max="5121" width="5" style="4" customWidth="1"/>
    <col min="5122" max="5122" width="56" style="4" customWidth="1"/>
    <col min="5123" max="5123" width="6.140625" style="4" customWidth="1"/>
    <col min="5124" max="5124" width="21.42578125" style="4" customWidth="1"/>
    <col min="5125" max="5125" width="22.5703125" style="4" customWidth="1"/>
    <col min="5126" max="5126" width="12.7109375" style="4" customWidth="1"/>
    <col min="5127" max="5127" width="24.7109375" style="4" customWidth="1"/>
    <col min="5128" max="5128" width="13.42578125" style="4" customWidth="1"/>
    <col min="5129" max="5131" width="18.7109375" style="4" customWidth="1"/>
    <col min="5132" max="5132" width="12.7109375" style="4" customWidth="1"/>
    <col min="5133" max="5133" width="11.7109375" style="4" customWidth="1"/>
    <col min="5134" max="5376" width="9.140625" style="4"/>
    <col min="5377" max="5377" width="5" style="4" customWidth="1"/>
    <col min="5378" max="5378" width="56" style="4" customWidth="1"/>
    <col min="5379" max="5379" width="6.140625" style="4" customWidth="1"/>
    <col min="5380" max="5380" width="21.42578125" style="4" customWidth="1"/>
    <col min="5381" max="5381" width="22.5703125" style="4" customWidth="1"/>
    <col min="5382" max="5382" width="12.7109375" style="4" customWidth="1"/>
    <col min="5383" max="5383" width="24.7109375" style="4" customWidth="1"/>
    <col min="5384" max="5384" width="13.42578125" style="4" customWidth="1"/>
    <col min="5385" max="5387" width="18.7109375" style="4" customWidth="1"/>
    <col min="5388" max="5388" width="12.7109375" style="4" customWidth="1"/>
    <col min="5389" max="5389" width="11.7109375" style="4" customWidth="1"/>
    <col min="5390" max="5632" width="9.140625" style="4"/>
    <col min="5633" max="5633" width="5" style="4" customWidth="1"/>
    <col min="5634" max="5634" width="56" style="4" customWidth="1"/>
    <col min="5635" max="5635" width="6.140625" style="4" customWidth="1"/>
    <col min="5636" max="5636" width="21.42578125" style="4" customWidth="1"/>
    <col min="5637" max="5637" width="22.5703125" style="4" customWidth="1"/>
    <col min="5638" max="5638" width="12.7109375" style="4" customWidth="1"/>
    <col min="5639" max="5639" width="24.7109375" style="4" customWidth="1"/>
    <col min="5640" max="5640" width="13.42578125" style="4" customWidth="1"/>
    <col min="5641" max="5643" width="18.7109375" style="4" customWidth="1"/>
    <col min="5644" max="5644" width="12.7109375" style="4" customWidth="1"/>
    <col min="5645" max="5645" width="11.7109375" style="4" customWidth="1"/>
    <col min="5646" max="5888" width="9.140625" style="4"/>
    <col min="5889" max="5889" width="5" style="4" customWidth="1"/>
    <col min="5890" max="5890" width="56" style="4" customWidth="1"/>
    <col min="5891" max="5891" width="6.140625" style="4" customWidth="1"/>
    <col min="5892" max="5892" width="21.42578125" style="4" customWidth="1"/>
    <col min="5893" max="5893" width="22.5703125" style="4" customWidth="1"/>
    <col min="5894" max="5894" width="12.7109375" style="4" customWidth="1"/>
    <col min="5895" max="5895" width="24.7109375" style="4" customWidth="1"/>
    <col min="5896" max="5896" width="13.42578125" style="4" customWidth="1"/>
    <col min="5897" max="5899" width="18.7109375" style="4" customWidth="1"/>
    <col min="5900" max="5900" width="12.7109375" style="4" customWidth="1"/>
    <col min="5901" max="5901" width="11.7109375" style="4" customWidth="1"/>
    <col min="5902" max="6144" width="9.140625" style="4"/>
    <col min="6145" max="6145" width="5" style="4" customWidth="1"/>
    <col min="6146" max="6146" width="56" style="4" customWidth="1"/>
    <col min="6147" max="6147" width="6.140625" style="4" customWidth="1"/>
    <col min="6148" max="6148" width="21.42578125" style="4" customWidth="1"/>
    <col min="6149" max="6149" width="22.5703125" style="4" customWidth="1"/>
    <col min="6150" max="6150" width="12.7109375" style="4" customWidth="1"/>
    <col min="6151" max="6151" width="24.7109375" style="4" customWidth="1"/>
    <col min="6152" max="6152" width="13.42578125" style="4" customWidth="1"/>
    <col min="6153" max="6155" width="18.7109375" style="4" customWidth="1"/>
    <col min="6156" max="6156" width="12.7109375" style="4" customWidth="1"/>
    <col min="6157" max="6157" width="11.7109375" style="4" customWidth="1"/>
    <col min="6158" max="6400" width="9.140625" style="4"/>
    <col min="6401" max="6401" width="5" style="4" customWidth="1"/>
    <col min="6402" max="6402" width="56" style="4" customWidth="1"/>
    <col min="6403" max="6403" width="6.140625" style="4" customWidth="1"/>
    <col min="6404" max="6404" width="21.42578125" style="4" customWidth="1"/>
    <col min="6405" max="6405" width="22.5703125" style="4" customWidth="1"/>
    <col min="6406" max="6406" width="12.7109375" style="4" customWidth="1"/>
    <col min="6407" max="6407" width="24.7109375" style="4" customWidth="1"/>
    <col min="6408" max="6408" width="13.42578125" style="4" customWidth="1"/>
    <col min="6409" max="6411" width="18.7109375" style="4" customWidth="1"/>
    <col min="6412" max="6412" width="12.7109375" style="4" customWidth="1"/>
    <col min="6413" max="6413" width="11.7109375" style="4" customWidth="1"/>
    <col min="6414" max="6656" width="9.140625" style="4"/>
    <col min="6657" max="6657" width="5" style="4" customWidth="1"/>
    <col min="6658" max="6658" width="56" style="4" customWidth="1"/>
    <col min="6659" max="6659" width="6.140625" style="4" customWidth="1"/>
    <col min="6660" max="6660" width="21.42578125" style="4" customWidth="1"/>
    <col min="6661" max="6661" width="22.5703125" style="4" customWidth="1"/>
    <col min="6662" max="6662" width="12.7109375" style="4" customWidth="1"/>
    <col min="6663" max="6663" width="24.7109375" style="4" customWidth="1"/>
    <col min="6664" max="6664" width="13.42578125" style="4" customWidth="1"/>
    <col min="6665" max="6667" width="18.7109375" style="4" customWidth="1"/>
    <col min="6668" max="6668" width="12.7109375" style="4" customWidth="1"/>
    <col min="6669" max="6669" width="11.7109375" style="4" customWidth="1"/>
    <col min="6670" max="6912" width="9.140625" style="4"/>
    <col min="6913" max="6913" width="5" style="4" customWidth="1"/>
    <col min="6914" max="6914" width="56" style="4" customWidth="1"/>
    <col min="6915" max="6915" width="6.140625" style="4" customWidth="1"/>
    <col min="6916" max="6916" width="21.42578125" style="4" customWidth="1"/>
    <col min="6917" max="6917" width="22.5703125" style="4" customWidth="1"/>
    <col min="6918" max="6918" width="12.7109375" style="4" customWidth="1"/>
    <col min="6919" max="6919" width="24.7109375" style="4" customWidth="1"/>
    <col min="6920" max="6920" width="13.42578125" style="4" customWidth="1"/>
    <col min="6921" max="6923" width="18.7109375" style="4" customWidth="1"/>
    <col min="6924" max="6924" width="12.7109375" style="4" customWidth="1"/>
    <col min="6925" max="6925" width="11.7109375" style="4" customWidth="1"/>
    <col min="6926" max="7168" width="9.140625" style="4"/>
    <col min="7169" max="7169" width="5" style="4" customWidth="1"/>
    <col min="7170" max="7170" width="56" style="4" customWidth="1"/>
    <col min="7171" max="7171" width="6.140625" style="4" customWidth="1"/>
    <col min="7172" max="7172" width="21.42578125" style="4" customWidth="1"/>
    <col min="7173" max="7173" width="22.5703125" style="4" customWidth="1"/>
    <col min="7174" max="7174" width="12.7109375" style="4" customWidth="1"/>
    <col min="7175" max="7175" width="24.7109375" style="4" customWidth="1"/>
    <col min="7176" max="7176" width="13.42578125" style="4" customWidth="1"/>
    <col min="7177" max="7179" width="18.7109375" style="4" customWidth="1"/>
    <col min="7180" max="7180" width="12.7109375" style="4" customWidth="1"/>
    <col min="7181" max="7181" width="11.7109375" style="4" customWidth="1"/>
    <col min="7182" max="7424" width="9.140625" style="4"/>
    <col min="7425" max="7425" width="5" style="4" customWidth="1"/>
    <col min="7426" max="7426" width="56" style="4" customWidth="1"/>
    <col min="7427" max="7427" width="6.140625" style="4" customWidth="1"/>
    <col min="7428" max="7428" width="21.42578125" style="4" customWidth="1"/>
    <col min="7429" max="7429" width="22.5703125" style="4" customWidth="1"/>
    <col min="7430" max="7430" width="12.7109375" style="4" customWidth="1"/>
    <col min="7431" max="7431" width="24.7109375" style="4" customWidth="1"/>
    <col min="7432" max="7432" width="13.42578125" style="4" customWidth="1"/>
    <col min="7433" max="7435" width="18.7109375" style="4" customWidth="1"/>
    <col min="7436" max="7436" width="12.7109375" style="4" customWidth="1"/>
    <col min="7437" max="7437" width="11.7109375" style="4" customWidth="1"/>
    <col min="7438" max="7680" width="9.140625" style="4"/>
    <col min="7681" max="7681" width="5" style="4" customWidth="1"/>
    <col min="7682" max="7682" width="56" style="4" customWidth="1"/>
    <col min="7683" max="7683" width="6.140625" style="4" customWidth="1"/>
    <col min="7684" max="7684" width="21.42578125" style="4" customWidth="1"/>
    <col min="7685" max="7685" width="22.5703125" style="4" customWidth="1"/>
    <col min="7686" max="7686" width="12.7109375" style="4" customWidth="1"/>
    <col min="7687" max="7687" width="24.7109375" style="4" customWidth="1"/>
    <col min="7688" max="7688" width="13.42578125" style="4" customWidth="1"/>
    <col min="7689" max="7691" width="18.7109375" style="4" customWidth="1"/>
    <col min="7692" max="7692" width="12.7109375" style="4" customWidth="1"/>
    <col min="7693" max="7693" width="11.7109375" style="4" customWidth="1"/>
    <col min="7694" max="7936" width="9.140625" style="4"/>
    <col min="7937" max="7937" width="5" style="4" customWidth="1"/>
    <col min="7938" max="7938" width="56" style="4" customWidth="1"/>
    <col min="7939" max="7939" width="6.140625" style="4" customWidth="1"/>
    <col min="7940" max="7940" width="21.42578125" style="4" customWidth="1"/>
    <col min="7941" max="7941" width="22.5703125" style="4" customWidth="1"/>
    <col min="7942" max="7942" width="12.7109375" style="4" customWidth="1"/>
    <col min="7943" max="7943" width="24.7109375" style="4" customWidth="1"/>
    <col min="7944" max="7944" width="13.42578125" style="4" customWidth="1"/>
    <col min="7945" max="7947" width="18.7109375" style="4" customWidth="1"/>
    <col min="7948" max="7948" width="12.7109375" style="4" customWidth="1"/>
    <col min="7949" max="7949" width="11.7109375" style="4" customWidth="1"/>
    <col min="7950" max="8192" width="9.140625" style="4"/>
    <col min="8193" max="8193" width="5" style="4" customWidth="1"/>
    <col min="8194" max="8194" width="56" style="4" customWidth="1"/>
    <col min="8195" max="8195" width="6.140625" style="4" customWidth="1"/>
    <col min="8196" max="8196" width="21.42578125" style="4" customWidth="1"/>
    <col min="8197" max="8197" width="22.5703125" style="4" customWidth="1"/>
    <col min="8198" max="8198" width="12.7109375" style="4" customWidth="1"/>
    <col min="8199" max="8199" width="24.7109375" style="4" customWidth="1"/>
    <col min="8200" max="8200" width="13.42578125" style="4" customWidth="1"/>
    <col min="8201" max="8203" width="18.7109375" style="4" customWidth="1"/>
    <col min="8204" max="8204" width="12.7109375" style="4" customWidth="1"/>
    <col min="8205" max="8205" width="11.7109375" style="4" customWidth="1"/>
    <col min="8206" max="8448" width="9.140625" style="4"/>
    <col min="8449" max="8449" width="5" style="4" customWidth="1"/>
    <col min="8450" max="8450" width="56" style="4" customWidth="1"/>
    <col min="8451" max="8451" width="6.140625" style="4" customWidth="1"/>
    <col min="8452" max="8452" width="21.42578125" style="4" customWidth="1"/>
    <col min="8453" max="8453" width="22.5703125" style="4" customWidth="1"/>
    <col min="8454" max="8454" width="12.7109375" style="4" customWidth="1"/>
    <col min="8455" max="8455" width="24.7109375" style="4" customWidth="1"/>
    <col min="8456" max="8456" width="13.42578125" style="4" customWidth="1"/>
    <col min="8457" max="8459" width="18.7109375" style="4" customWidth="1"/>
    <col min="8460" max="8460" width="12.7109375" style="4" customWidth="1"/>
    <col min="8461" max="8461" width="11.7109375" style="4" customWidth="1"/>
    <col min="8462" max="8704" width="9.140625" style="4"/>
    <col min="8705" max="8705" width="5" style="4" customWidth="1"/>
    <col min="8706" max="8706" width="56" style="4" customWidth="1"/>
    <col min="8707" max="8707" width="6.140625" style="4" customWidth="1"/>
    <col min="8708" max="8708" width="21.42578125" style="4" customWidth="1"/>
    <col min="8709" max="8709" width="22.5703125" style="4" customWidth="1"/>
    <col min="8710" max="8710" width="12.7109375" style="4" customWidth="1"/>
    <col min="8711" max="8711" width="24.7109375" style="4" customWidth="1"/>
    <col min="8712" max="8712" width="13.42578125" style="4" customWidth="1"/>
    <col min="8713" max="8715" width="18.7109375" style="4" customWidth="1"/>
    <col min="8716" max="8716" width="12.7109375" style="4" customWidth="1"/>
    <col min="8717" max="8717" width="11.7109375" style="4" customWidth="1"/>
    <col min="8718" max="8960" width="9.140625" style="4"/>
    <col min="8961" max="8961" width="5" style="4" customWidth="1"/>
    <col min="8962" max="8962" width="56" style="4" customWidth="1"/>
    <col min="8963" max="8963" width="6.140625" style="4" customWidth="1"/>
    <col min="8964" max="8964" width="21.42578125" style="4" customWidth="1"/>
    <col min="8965" max="8965" width="22.5703125" style="4" customWidth="1"/>
    <col min="8966" max="8966" width="12.7109375" style="4" customWidth="1"/>
    <col min="8967" max="8967" width="24.7109375" style="4" customWidth="1"/>
    <col min="8968" max="8968" width="13.42578125" style="4" customWidth="1"/>
    <col min="8969" max="8971" width="18.7109375" style="4" customWidth="1"/>
    <col min="8972" max="8972" width="12.7109375" style="4" customWidth="1"/>
    <col min="8973" max="8973" width="11.7109375" style="4" customWidth="1"/>
    <col min="8974" max="9216" width="9.140625" style="4"/>
    <col min="9217" max="9217" width="5" style="4" customWidth="1"/>
    <col min="9218" max="9218" width="56" style="4" customWidth="1"/>
    <col min="9219" max="9219" width="6.140625" style="4" customWidth="1"/>
    <col min="9220" max="9220" width="21.42578125" style="4" customWidth="1"/>
    <col min="9221" max="9221" width="22.5703125" style="4" customWidth="1"/>
    <col min="9222" max="9222" width="12.7109375" style="4" customWidth="1"/>
    <col min="9223" max="9223" width="24.7109375" style="4" customWidth="1"/>
    <col min="9224" max="9224" width="13.42578125" style="4" customWidth="1"/>
    <col min="9225" max="9227" width="18.7109375" style="4" customWidth="1"/>
    <col min="9228" max="9228" width="12.7109375" style="4" customWidth="1"/>
    <col min="9229" max="9229" width="11.7109375" style="4" customWidth="1"/>
    <col min="9230" max="9472" width="9.140625" style="4"/>
    <col min="9473" max="9473" width="5" style="4" customWidth="1"/>
    <col min="9474" max="9474" width="56" style="4" customWidth="1"/>
    <col min="9475" max="9475" width="6.140625" style="4" customWidth="1"/>
    <col min="9476" max="9476" width="21.42578125" style="4" customWidth="1"/>
    <col min="9477" max="9477" width="22.5703125" style="4" customWidth="1"/>
    <col min="9478" max="9478" width="12.7109375" style="4" customWidth="1"/>
    <col min="9479" max="9479" width="24.7109375" style="4" customWidth="1"/>
    <col min="9480" max="9480" width="13.42578125" style="4" customWidth="1"/>
    <col min="9481" max="9483" width="18.7109375" style="4" customWidth="1"/>
    <col min="9484" max="9484" width="12.7109375" style="4" customWidth="1"/>
    <col min="9485" max="9485" width="11.7109375" style="4" customWidth="1"/>
    <col min="9486" max="9728" width="9.140625" style="4"/>
    <col min="9729" max="9729" width="5" style="4" customWidth="1"/>
    <col min="9730" max="9730" width="56" style="4" customWidth="1"/>
    <col min="9731" max="9731" width="6.140625" style="4" customWidth="1"/>
    <col min="9732" max="9732" width="21.42578125" style="4" customWidth="1"/>
    <col min="9733" max="9733" width="22.5703125" style="4" customWidth="1"/>
    <col min="9734" max="9734" width="12.7109375" style="4" customWidth="1"/>
    <col min="9735" max="9735" width="24.7109375" style="4" customWidth="1"/>
    <col min="9736" max="9736" width="13.42578125" style="4" customWidth="1"/>
    <col min="9737" max="9739" width="18.7109375" style="4" customWidth="1"/>
    <col min="9740" max="9740" width="12.7109375" style="4" customWidth="1"/>
    <col min="9741" max="9741" width="11.7109375" style="4" customWidth="1"/>
    <col min="9742" max="9984" width="9.140625" style="4"/>
    <col min="9985" max="9985" width="5" style="4" customWidth="1"/>
    <col min="9986" max="9986" width="56" style="4" customWidth="1"/>
    <col min="9987" max="9987" width="6.140625" style="4" customWidth="1"/>
    <col min="9988" max="9988" width="21.42578125" style="4" customWidth="1"/>
    <col min="9989" max="9989" width="22.5703125" style="4" customWidth="1"/>
    <col min="9990" max="9990" width="12.7109375" style="4" customWidth="1"/>
    <col min="9991" max="9991" width="24.7109375" style="4" customWidth="1"/>
    <col min="9992" max="9992" width="13.42578125" style="4" customWidth="1"/>
    <col min="9993" max="9995" width="18.7109375" style="4" customWidth="1"/>
    <col min="9996" max="9996" width="12.7109375" style="4" customWidth="1"/>
    <col min="9997" max="9997" width="11.7109375" style="4" customWidth="1"/>
    <col min="9998" max="10240" width="9.140625" style="4"/>
    <col min="10241" max="10241" width="5" style="4" customWidth="1"/>
    <col min="10242" max="10242" width="56" style="4" customWidth="1"/>
    <col min="10243" max="10243" width="6.140625" style="4" customWidth="1"/>
    <col min="10244" max="10244" width="21.42578125" style="4" customWidth="1"/>
    <col min="10245" max="10245" width="22.5703125" style="4" customWidth="1"/>
    <col min="10246" max="10246" width="12.7109375" style="4" customWidth="1"/>
    <col min="10247" max="10247" width="24.7109375" style="4" customWidth="1"/>
    <col min="10248" max="10248" width="13.42578125" style="4" customWidth="1"/>
    <col min="10249" max="10251" width="18.7109375" style="4" customWidth="1"/>
    <col min="10252" max="10252" width="12.7109375" style="4" customWidth="1"/>
    <col min="10253" max="10253" width="11.7109375" style="4" customWidth="1"/>
    <col min="10254" max="10496" width="9.140625" style="4"/>
    <col min="10497" max="10497" width="5" style="4" customWidth="1"/>
    <col min="10498" max="10498" width="56" style="4" customWidth="1"/>
    <col min="10499" max="10499" width="6.140625" style="4" customWidth="1"/>
    <col min="10500" max="10500" width="21.42578125" style="4" customWidth="1"/>
    <col min="10501" max="10501" width="22.5703125" style="4" customWidth="1"/>
    <col min="10502" max="10502" width="12.7109375" style="4" customWidth="1"/>
    <col min="10503" max="10503" width="24.7109375" style="4" customWidth="1"/>
    <col min="10504" max="10504" width="13.42578125" style="4" customWidth="1"/>
    <col min="10505" max="10507" width="18.7109375" style="4" customWidth="1"/>
    <col min="10508" max="10508" width="12.7109375" style="4" customWidth="1"/>
    <col min="10509" max="10509" width="11.7109375" style="4" customWidth="1"/>
    <col min="10510" max="10752" width="9.140625" style="4"/>
    <col min="10753" max="10753" width="5" style="4" customWidth="1"/>
    <col min="10754" max="10754" width="56" style="4" customWidth="1"/>
    <col min="10755" max="10755" width="6.140625" style="4" customWidth="1"/>
    <col min="10756" max="10756" width="21.42578125" style="4" customWidth="1"/>
    <col min="10757" max="10757" width="22.5703125" style="4" customWidth="1"/>
    <col min="10758" max="10758" width="12.7109375" style="4" customWidth="1"/>
    <col min="10759" max="10759" width="24.7109375" style="4" customWidth="1"/>
    <col min="10760" max="10760" width="13.42578125" style="4" customWidth="1"/>
    <col min="10761" max="10763" width="18.7109375" style="4" customWidth="1"/>
    <col min="10764" max="10764" width="12.7109375" style="4" customWidth="1"/>
    <col min="10765" max="10765" width="11.7109375" style="4" customWidth="1"/>
    <col min="10766" max="11008" width="9.140625" style="4"/>
    <col min="11009" max="11009" width="5" style="4" customWidth="1"/>
    <col min="11010" max="11010" width="56" style="4" customWidth="1"/>
    <col min="11011" max="11011" width="6.140625" style="4" customWidth="1"/>
    <col min="11012" max="11012" width="21.42578125" style="4" customWidth="1"/>
    <col min="11013" max="11013" width="22.5703125" style="4" customWidth="1"/>
    <col min="11014" max="11014" width="12.7109375" style="4" customWidth="1"/>
    <col min="11015" max="11015" width="24.7109375" style="4" customWidth="1"/>
    <col min="11016" max="11016" width="13.42578125" style="4" customWidth="1"/>
    <col min="11017" max="11019" width="18.7109375" style="4" customWidth="1"/>
    <col min="11020" max="11020" width="12.7109375" style="4" customWidth="1"/>
    <col min="11021" max="11021" width="11.7109375" style="4" customWidth="1"/>
    <col min="11022" max="11264" width="9.140625" style="4"/>
    <col min="11265" max="11265" width="5" style="4" customWidth="1"/>
    <col min="11266" max="11266" width="56" style="4" customWidth="1"/>
    <col min="11267" max="11267" width="6.140625" style="4" customWidth="1"/>
    <col min="11268" max="11268" width="21.42578125" style="4" customWidth="1"/>
    <col min="11269" max="11269" width="22.5703125" style="4" customWidth="1"/>
    <col min="11270" max="11270" width="12.7109375" style="4" customWidth="1"/>
    <col min="11271" max="11271" width="24.7109375" style="4" customWidth="1"/>
    <col min="11272" max="11272" width="13.42578125" style="4" customWidth="1"/>
    <col min="11273" max="11275" width="18.7109375" style="4" customWidth="1"/>
    <col min="11276" max="11276" width="12.7109375" style="4" customWidth="1"/>
    <col min="11277" max="11277" width="11.7109375" style="4" customWidth="1"/>
    <col min="11278" max="11520" width="9.140625" style="4"/>
    <col min="11521" max="11521" width="5" style="4" customWidth="1"/>
    <col min="11522" max="11522" width="56" style="4" customWidth="1"/>
    <col min="11523" max="11523" width="6.140625" style="4" customWidth="1"/>
    <col min="11524" max="11524" width="21.42578125" style="4" customWidth="1"/>
    <col min="11525" max="11525" width="22.5703125" style="4" customWidth="1"/>
    <col min="11526" max="11526" width="12.7109375" style="4" customWidth="1"/>
    <col min="11527" max="11527" width="24.7109375" style="4" customWidth="1"/>
    <col min="11528" max="11528" width="13.42578125" style="4" customWidth="1"/>
    <col min="11529" max="11531" width="18.7109375" style="4" customWidth="1"/>
    <col min="11532" max="11532" width="12.7109375" style="4" customWidth="1"/>
    <col min="11533" max="11533" width="11.7109375" style="4" customWidth="1"/>
    <col min="11534" max="11776" width="9.140625" style="4"/>
    <col min="11777" max="11777" width="5" style="4" customWidth="1"/>
    <col min="11778" max="11778" width="56" style="4" customWidth="1"/>
    <col min="11779" max="11779" width="6.140625" style="4" customWidth="1"/>
    <col min="11780" max="11780" width="21.42578125" style="4" customWidth="1"/>
    <col min="11781" max="11781" width="22.5703125" style="4" customWidth="1"/>
    <col min="11782" max="11782" width="12.7109375" style="4" customWidth="1"/>
    <col min="11783" max="11783" width="24.7109375" style="4" customWidth="1"/>
    <col min="11784" max="11784" width="13.42578125" style="4" customWidth="1"/>
    <col min="11785" max="11787" width="18.7109375" style="4" customWidth="1"/>
    <col min="11788" max="11788" width="12.7109375" style="4" customWidth="1"/>
    <col min="11789" max="11789" width="11.7109375" style="4" customWidth="1"/>
    <col min="11790" max="12032" width="9.140625" style="4"/>
    <col min="12033" max="12033" width="5" style="4" customWidth="1"/>
    <col min="12034" max="12034" width="56" style="4" customWidth="1"/>
    <col min="12035" max="12035" width="6.140625" style="4" customWidth="1"/>
    <col min="12036" max="12036" width="21.42578125" style="4" customWidth="1"/>
    <col min="12037" max="12037" width="22.5703125" style="4" customWidth="1"/>
    <col min="12038" max="12038" width="12.7109375" style="4" customWidth="1"/>
    <col min="12039" max="12039" width="24.7109375" style="4" customWidth="1"/>
    <col min="12040" max="12040" width="13.42578125" style="4" customWidth="1"/>
    <col min="12041" max="12043" width="18.7109375" style="4" customWidth="1"/>
    <col min="12044" max="12044" width="12.7109375" style="4" customWidth="1"/>
    <col min="12045" max="12045" width="11.7109375" style="4" customWidth="1"/>
    <col min="12046" max="12288" width="9.140625" style="4"/>
    <col min="12289" max="12289" width="5" style="4" customWidth="1"/>
    <col min="12290" max="12290" width="56" style="4" customWidth="1"/>
    <col min="12291" max="12291" width="6.140625" style="4" customWidth="1"/>
    <col min="12292" max="12292" width="21.42578125" style="4" customWidth="1"/>
    <col min="12293" max="12293" width="22.5703125" style="4" customWidth="1"/>
    <col min="12294" max="12294" width="12.7109375" style="4" customWidth="1"/>
    <col min="12295" max="12295" width="24.7109375" style="4" customWidth="1"/>
    <col min="12296" max="12296" width="13.42578125" style="4" customWidth="1"/>
    <col min="12297" max="12299" width="18.7109375" style="4" customWidth="1"/>
    <col min="12300" max="12300" width="12.7109375" style="4" customWidth="1"/>
    <col min="12301" max="12301" width="11.7109375" style="4" customWidth="1"/>
    <col min="12302" max="12544" width="9.140625" style="4"/>
    <col min="12545" max="12545" width="5" style="4" customWidth="1"/>
    <col min="12546" max="12546" width="56" style="4" customWidth="1"/>
    <col min="12547" max="12547" width="6.140625" style="4" customWidth="1"/>
    <col min="12548" max="12548" width="21.42578125" style="4" customWidth="1"/>
    <col min="12549" max="12549" width="22.5703125" style="4" customWidth="1"/>
    <col min="12550" max="12550" width="12.7109375" style="4" customWidth="1"/>
    <col min="12551" max="12551" width="24.7109375" style="4" customWidth="1"/>
    <col min="12552" max="12552" width="13.42578125" style="4" customWidth="1"/>
    <col min="12553" max="12555" width="18.7109375" style="4" customWidth="1"/>
    <col min="12556" max="12556" width="12.7109375" style="4" customWidth="1"/>
    <col min="12557" max="12557" width="11.7109375" style="4" customWidth="1"/>
    <col min="12558" max="12800" width="9.140625" style="4"/>
    <col min="12801" max="12801" width="5" style="4" customWidth="1"/>
    <col min="12802" max="12802" width="56" style="4" customWidth="1"/>
    <col min="12803" max="12803" width="6.140625" style="4" customWidth="1"/>
    <col min="12804" max="12804" width="21.42578125" style="4" customWidth="1"/>
    <col min="12805" max="12805" width="22.5703125" style="4" customWidth="1"/>
    <col min="12806" max="12806" width="12.7109375" style="4" customWidth="1"/>
    <col min="12807" max="12807" width="24.7109375" style="4" customWidth="1"/>
    <col min="12808" max="12808" width="13.42578125" style="4" customWidth="1"/>
    <col min="12809" max="12811" width="18.7109375" style="4" customWidth="1"/>
    <col min="12812" max="12812" width="12.7109375" style="4" customWidth="1"/>
    <col min="12813" max="12813" width="11.7109375" style="4" customWidth="1"/>
    <col min="12814" max="13056" width="9.140625" style="4"/>
    <col min="13057" max="13057" width="5" style="4" customWidth="1"/>
    <col min="13058" max="13058" width="56" style="4" customWidth="1"/>
    <col min="13059" max="13059" width="6.140625" style="4" customWidth="1"/>
    <col min="13060" max="13060" width="21.42578125" style="4" customWidth="1"/>
    <col min="13061" max="13061" width="22.5703125" style="4" customWidth="1"/>
    <col min="13062" max="13062" width="12.7109375" style="4" customWidth="1"/>
    <col min="13063" max="13063" width="24.7109375" style="4" customWidth="1"/>
    <col min="13064" max="13064" width="13.42578125" style="4" customWidth="1"/>
    <col min="13065" max="13067" width="18.7109375" style="4" customWidth="1"/>
    <col min="13068" max="13068" width="12.7109375" style="4" customWidth="1"/>
    <col min="13069" max="13069" width="11.7109375" style="4" customWidth="1"/>
    <col min="13070" max="13312" width="9.140625" style="4"/>
    <col min="13313" max="13313" width="5" style="4" customWidth="1"/>
    <col min="13314" max="13314" width="56" style="4" customWidth="1"/>
    <col min="13315" max="13315" width="6.140625" style="4" customWidth="1"/>
    <col min="13316" max="13316" width="21.42578125" style="4" customWidth="1"/>
    <col min="13317" max="13317" width="22.5703125" style="4" customWidth="1"/>
    <col min="13318" max="13318" width="12.7109375" style="4" customWidth="1"/>
    <col min="13319" max="13319" width="24.7109375" style="4" customWidth="1"/>
    <col min="13320" max="13320" width="13.42578125" style="4" customWidth="1"/>
    <col min="13321" max="13323" width="18.7109375" style="4" customWidth="1"/>
    <col min="13324" max="13324" width="12.7109375" style="4" customWidth="1"/>
    <col min="13325" max="13325" width="11.7109375" style="4" customWidth="1"/>
    <col min="13326" max="13568" width="9.140625" style="4"/>
    <col min="13569" max="13569" width="5" style="4" customWidth="1"/>
    <col min="13570" max="13570" width="56" style="4" customWidth="1"/>
    <col min="13571" max="13571" width="6.140625" style="4" customWidth="1"/>
    <col min="13572" max="13572" width="21.42578125" style="4" customWidth="1"/>
    <col min="13573" max="13573" width="22.5703125" style="4" customWidth="1"/>
    <col min="13574" max="13574" width="12.7109375" style="4" customWidth="1"/>
    <col min="13575" max="13575" width="24.7109375" style="4" customWidth="1"/>
    <col min="13576" max="13576" width="13.42578125" style="4" customWidth="1"/>
    <col min="13577" max="13579" width="18.7109375" style="4" customWidth="1"/>
    <col min="13580" max="13580" width="12.7109375" style="4" customWidth="1"/>
    <col min="13581" max="13581" width="11.7109375" style="4" customWidth="1"/>
    <col min="13582" max="13824" width="9.140625" style="4"/>
    <col min="13825" max="13825" width="5" style="4" customWidth="1"/>
    <col min="13826" max="13826" width="56" style="4" customWidth="1"/>
    <col min="13827" max="13827" width="6.140625" style="4" customWidth="1"/>
    <col min="13828" max="13828" width="21.42578125" style="4" customWidth="1"/>
    <col min="13829" max="13829" width="22.5703125" style="4" customWidth="1"/>
    <col min="13830" max="13830" width="12.7109375" style="4" customWidth="1"/>
    <col min="13831" max="13831" width="24.7109375" style="4" customWidth="1"/>
    <col min="13832" max="13832" width="13.42578125" style="4" customWidth="1"/>
    <col min="13833" max="13835" width="18.7109375" style="4" customWidth="1"/>
    <col min="13836" max="13836" width="12.7109375" style="4" customWidth="1"/>
    <col min="13837" max="13837" width="11.7109375" style="4" customWidth="1"/>
    <col min="13838" max="14080" width="9.140625" style="4"/>
    <col min="14081" max="14081" width="5" style="4" customWidth="1"/>
    <col min="14082" max="14082" width="56" style="4" customWidth="1"/>
    <col min="14083" max="14083" width="6.140625" style="4" customWidth="1"/>
    <col min="14084" max="14084" width="21.42578125" style="4" customWidth="1"/>
    <col min="14085" max="14085" width="22.5703125" style="4" customWidth="1"/>
    <col min="14086" max="14086" width="12.7109375" style="4" customWidth="1"/>
    <col min="14087" max="14087" width="24.7109375" style="4" customWidth="1"/>
    <col min="14088" max="14088" width="13.42578125" style="4" customWidth="1"/>
    <col min="14089" max="14091" width="18.7109375" style="4" customWidth="1"/>
    <col min="14092" max="14092" width="12.7109375" style="4" customWidth="1"/>
    <col min="14093" max="14093" width="11.7109375" style="4" customWidth="1"/>
    <col min="14094" max="14336" width="9.140625" style="4"/>
    <col min="14337" max="14337" width="5" style="4" customWidth="1"/>
    <col min="14338" max="14338" width="56" style="4" customWidth="1"/>
    <col min="14339" max="14339" width="6.140625" style="4" customWidth="1"/>
    <col min="14340" max="14340" width="21.42578125" style="4" customWidth="1"/>
    <col min="14341" max="14341" width="22.5703125" style="4" customWidth="1"/>
    <col min="14342" max="14342" width="12.7109375" style="4" customWidth="1"/>
    <col min="14343" max="14343" width="24.7109375" style="4" customWidth="1"/>
    <col min="14344" max="14344" width="13.42578125" style="4" customWidth="1"/>
    <col min="14345" max="14347" width="18.7109375" style="4" customWidth="1"/>
    <col min="14348" max="14348" width="12.7109375" style="4" customWidth="1"/>
    <col min="14349" max="14349" width="11.7109375" style="4" customWidth="1"/>
    <col min="14350" max="14592" width="9.140625" style="4"/>
    <col min="14593" max="14593" width="5" style="4" customWidth="1"/>
    <col min="14594" max="14594" width="56" style="4" customWidth="1"/>
    <col min="14595" max="14595" width="6.140625" style="4" customWidth="1"/>
    <col min="14596" max="14596" width="21.42578125" style="4" customWidth="1"/>
    <col min="14597" max="14597" width="22.5703125" style="4" customWidth="1"/>
    <col min="14598" max="14598" width="12.7109375" style="4" customWidth="1"/>
    <col min="14599" max="14599" width="24.7109375" style="4" customWidth="1"/>
    <col min="14600" max="14600" width="13.42578125" style="4" customWidth="1"/>
    <col min="14601" max="14603" width="18.7109375" style="4" customWidth="1"/>
    <col min="14604" max="14604" width="12.7109375" style="4" customWidth="1"/>
    <col min="14605" max="14605" width="11.7109375" style="4" customWidth="1"/>
    <col min="14606" max="14848" width="9.140625" style="4"/>
    <col min="14849" max="14849" width="5" style="4" customWidth="1"/>
    <col min="14850" max="14850" width="56" style="4" customWidth="1"/>
    <col min="14851" max="14851" width="6.140625" style="4" customWidth="1"/>
    <col min="14852" max="14852" width="21.42578125" style="4" customWidth="1"/>
    <col min="14853" max="14853" width="22.5703125" style="4" customWidth="1"/>
    <col min="14854" max="14854" width="12.7109375" style="4" customWidth="1"/>
    <col min="14855" max="14855" width="24.7109375" style="4" customWidth="1"/>
    <col min="14856" max="14856" width="13.42578125" style="4" customWidth="1"/>
    <col min="14857" max="14859" width="18.7109375" style="4" customWidth="1"/>
    <col min="14860" max="14860" width="12.7109375" style="4" customWidth="1"/>
    <col min="14861" max="14861" width="11.7109375" style="4" customWidth="1"/>
    <col min="14862" max="15104" width="9.140625" style="4"/>
    <col min="15105" max="15105" width="5" style="4" customWidth="1"/>
    <col min="15106" max="15106" width="56" style="4" customWidth="1"/>
    <col min="15107" max="15107" width="6.140625" style="4" customWidth="1"/>
    <col min="15108" max="15108" width="21.42578125" style="4" customWidth="1"/>
    <col min="15109" max="15109" width="22.5703125" style="4" customWidth="1"/>
    <col min="15110" max="15110" width="12.7109375" style="4" customWidth="1"/>
    <col min="15111" max="15111" width="24.7109375" style="4" customWidth="1"/>
    <col min="15112" max="15112" width="13.42578125" style="4" customWidth="1"/>
    <col min="15113" max="15115" width="18.7109375" style="4" customWidth="1"/>
    <col min="15116" max="15116" width="12.7109375" style="4" customWidth="1"/>
    <col min="15117" max="15117" width="11.7109375" style="4" customWidth="1"/>
    <col min="15118" max="15360" width="9.140625" style="4"/>
    <col min="15361" max="15361" width="5" style="4" customWidth="1"/>
    <col min="15362" max="15362" width="56" style="4" customWidth="1"/>
    <col min="15363" max="15363" width="6.140625" style="4" customWidth="1"/>
    <col min="15364" max="15364" width="21.42578125" style="4" customWidth="1"/>
    <col min="15365" max="15365" width="22.5703125" style="4" customWidth="1"/>
    <col min="15366" max="15366" width="12.7109375" style="4" customWidth="1"/>
    <col min="15367" max="15367" width="24.7109375" style="4" customWidth="1"/>
    <col min="15368" max="15368" width="13.42578125" style="4" customWidth="1"/>
    <col min="15369" max="15371" width="18.7109375" style="4" customWidth="1"/>
    <col min="15372" max="15372" width="12.7109375" style="4" customWidth="1"/>
    <col min="15373" max="15373" width="11.7109375" style="4" customWidth="1"/>
    <col min="15374" max="15616" width="9.140625" style="4"/>
    <col min="15617" max="15617" width="5" style="4" customWidth="1"/>
    <col min="15618" max="15618" width="56" style="4" customWidth="1"/>
    <col min="15619" max="15619" width="6.140625" style="4" customWidth="1"/>
    <col min="15620" max="15620" width="21.42578125" style="4" customWidth="1"/>
    <col min="15621" max="15621" width="22.5703125" style="4" customWidth="1"/>
    <col min="15622" max="15622" width="12.7109375" style="4" customWidth="1"/>
    <col min="15623" max="15623" width="24.7109375" style="4" customWidth="1"/>
    <col min="15624" max="15624" width="13.42578125" style="4" customWidth="1"/>
    <col min="15625" max="15627" width="18.7109375" style="4" customWidth="1"/>
    <col min="15628" max="15628" width="12.7109375" style="4" customWidth="1"/>
    <col min="15629" max="15629" width="11.7109375" style="4" customWidth="1"/>
    <col min="15630" max="15872" width="9.140625" style="4"/>
    <col min="15873" max="15873" width="5" style="4" customWidth="1"/>
    <col min="15874" max="15874" width="56" style="4" customWidth="1"/>
    <col min="15875" max="15875" width="6.140625" style="4" customWidth="1"/>
    <col min="15876" max="15876" width="21.42578125" style="4" customWidth="1"/>
    <col min="15877" max="15877" width="22.5703125" style="4" customWidth="1"/>
    <col min="15878" max="15878" width="12.7109375" style="4" customWidth="1"/>
    <col min="15879" max="15879" width="24.7109375" style="4" customWidth="1"/>
    <col min="15880" max="15880" width="13.42578125" style="4" customWidth="1"/>
    <col min="15881" max="15883" width="18.7109375" style="4" customWidth="1"/>
    <col min="15884" max="15884" width="12.7109375" style="4" customWidth="1"/>
    <col min="15885" max="15885" width="11.7109375" style="4" customWidth="1"/>
    <col min="15886" max="16128" width="9.140625" style="4"/>
    <col min="16129" max="16129" width="5" style="4" customWidth="1"/>
    <col min="16130" max="16130" width="56" style="4" customWidth="1"/>
    <col min="16131" max="16131" width="6.140625" style="4" customWidth="1"/>
    <col min="16132" max="16132" width="21.42578125" style="4" customWidth="1"/>
    <col min="16133" max="16133" width="22.5703125" style="4" customWidth="1"/>
    <col min="16134" max="16134" width="12.7109375" style="4" customWidth="1"/>
    <col min="16135" max="16135" width="24.7109375" style="4" customWidth="1"/>
    <col min="16136" max="16136" width="13.42578125" style="4" customWidth="1"/>
    <col min="16137" max="16139" width="18.7109375" style="4" customWidth="1"/>
    <col min="16140" max="16140" width="12.7109375" style="4" customWidth="1"/>
    <col min="16141" max="16141" width="11.7109375" style="4" customWidth="1"/>
    <col min="16142" max="16384" width="9.140625" style="4"/>
  </cols>
  <sheetData>
    <row r="1" spans="1:13">
      <c r="A1" s="1" t="s">
        <v>0</v>
      </c>
      <c r="B1" s="1"/>
      <c r="C1" s="1"/>
      <c r="D1" s="1"/>
      <c r="E1" s="1"/>
    </row>
    <row r="2" spans="1:13" ht="6" customHeight="1">
      <c r="A2" s="6"/>
      <c r="B2" s="7"/>
      <c r="C2" s="8"/>
      <c r="D2" s="7"/>
      <c r="E2" s="7"/>
    </row>
    <row r="3" spans="1:13">
      <c r="A3" s="9" t="s">
        <v>1</v>
      </c>
      <c r="B3" s="10"/>
      <c r="C3" s="10"/>
      <c r="D3" s="10"/>
      <c r="E3" s="11"/>
    </row>
    <row r="4" spans="1:13" ht="9" customHeight="1">
      <c r="A4" s="6"/>
      <c r="B4" s="12"/>
      <c r="C4" s="12"/>
      <c r="D4" s="12"/>
      <c r="E4" s="7"/>
    </row>
    <row r="5" spans="1:13">
      <c r="A5" s="9" t="s">
        <v>2</v>
      </c>
      <c r="B5" s="10"/>
      <c r="C5" s="13"/>
      <c r="D5" s="14"/>
      <c r="E5" s="11"/>
    </row>
    <row r="6" spans="1:13" ht="6.75" customHeight="1">
      <c r="A6" s="15"/>
      <c r="B6" s="15"/>
      <c r="C6" s="15"/>
      <c r="D6" s="7"/>
      <c r="E6" s="7"/>
    </row>
    <row r="7" spans="1:13" ht="14.25" customHeight="1">
      <c r="A7" s="9" t="s">
        <v>3</v>
      </c>
      <c r="B7" s="10"/>
      <c r="C7" s="10"/>
      <c r="D7" s="10"/>
      <c r="E7" s="11"/>
    </row>
    <row r="8" spans="1:13">
      <c r="A8" s="6"/>
      <c r="B8" s="12"/>
      <c r="C8" s="12"/>
      <c r="D8" s="12"/>
      <c r="E8" s="7"/>
      <c r="J8" s="16"/>
    </row>
    <row r="9" spans="1:13">
      <c r="A9" s="10" t="s">
        <v>4</v>
      </c>
      <c r="B9" s="10"/>
      <c r="C9" s="10"/>
      <c r="D9" s="11"/>
      <c r="E9" s="11"/>
    </row>
    <row r="10" spans="1:13">
      <c r="A10" s="6"/>
      <c r="B10" s="12"/>
      <c r="C10" s="12"/>
      <c r="D10" s="7"/>
    </row>
    <row r="11" spans="1:13" ht="15.75" customHeight="1">
      <c r="A11" s="18" t="s">
        <v>5</v>
      </c>
      <c r="B11" s="18"/>
      <c r="C11" s="18"/>
      <c r="D11" s="18"/>
      <c r="E11" s="18"/>
    </row>
    <row r="12" spans="1:13" ht="15.75" customHeight="1">
      <c r="A12" s="18" t="s">
        <v>6</v>
      </c>
      <c r="B12" s="18"/>
      <c r="C12" s="18"/>
      <c r="D12" s="18"/>
      <c r="E12" s="18"/>
    </row>
    <row r="13" spans="1:13">
      <c r="A13" s="19" t="s">
        <v>7</v>
      </c>
      <c r="B13" s="20"/>
      <c r="C13" s="21"/>
      <c r="D13" s="20"/>
      <c r="E13" s="22" t="s">
        <v>8</v>
      </c>
      <c r="M13" s="23"/>
    </row>
    <row r="14" spans="1:13" ht="17.25" customHeight="1">
      <c r="A14" s="24" t="s">
        <v>9</v>
      </c>
      <c r="B14" s="25" t="s">
        <v>10</v>
      </c>
      <c r="C14" s="26" t="s">
        <v>11</v>
      </c>
      <c r="D14" s="27" t="s">
        <v>12</v>
      </c>
      <c r="E14" s="28" t="s">
        <v>13</v>
      </c>
    </row>
    <row r="15" spans="1:13" ht="31.5" customHeight="1">
      <c r="A15" s="24"/>
      <c r="B15" s="25"/>
      <c r="C15" s="26"/>
      <c r="D15" s="27"/>
      <c r="E15" s="28"/>
    </row>
    <row r="16" spans="1:13" s="36" customFormat="1" ht="9.75" customHeight="1">
      <c r="A16" s="29" t="s">
        <v>14</v>
      </c>
      <c r="B16" s="30" t="s">
        <v>15</v>
      </c>
      <c r="C16" s="31" t="s">
        <v>16</v>
      </c>
      <c r="D16" s="32">
        <v>1</v>
      </c>
      <c r="E16" s="33">
        <v>2</v>
      </c>
      <c r="F16" s="34"/>
      <c r="G16" s="34"/>
      <c r="H16" s="35"/>
      <c r="L16" s="37"/>
    </row>
    <row r="17" spans="1:13">
      <c r="A17" s="38">
        <v>1</v>
      </c>
      <c r="B17" s="39" t="s">
        <v>17</v>
      </c>
      <c r="C17" s="40" t="s">
        <v>18</v>
      </c>
      <c r="D17" s="41"/>
      <c r="E17" s="42"/>
    </row>
    <row r="18" spans="1:13" ht="13.5" customHeight="1">
      <c r="A18" s="43">
        <v>2</v>
      </c>
      <c r="B18" s="44" t="s">
        <v>19</v>
      </c>
      <c r="C18" s="45" t="s">
        <v>20</v>
      </c>
      <c r="D18" s="46"/>
      <c r="E18" s="47"/>
    </row>
    <row r="19" spans="1:13" ht="63">
      <c r="A19" s="43">
        <v>3</v>
      </c>
      <c r="B19" s="48" t="s">
        <v>21</v>
      </c>
      <c r="C19" s="45" t="s">
        <v>22</v>
      </c>
      <c r="D19" s="49">
        <v>408715</v>
      </c>
      <c r="E19" s="5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408715</v>
      </c>
      <c r="I19" s="51"/>
      <c r="J19" s="51"/>
      <c r="K19" s="51"/>
      <c r="M19" s="5"/>
    </row>
    <row r="20" spans="1:13" ht="110.25">
      <c r="A20" s="43">
        <v>4</v>
      </c>
      <c r="B20" s="48" t="s">
        <v>23</v>
      </c>
      <c r="C20" s="45" t="s">
        <v>24</v>
      </c>
      <c r="D20" s="49">
        <v>105834</v>
      </c>
      <c r="E20" s="5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81058</v>
      </c>
      <c r="G20" s="52"/>
      <c r="I20" s="51"/>
      <c r="J20" s="51"/>
      <c r="K20" s="51"/>
      <c r="M20" s="5"/>
    </row>
    <row r="21" spans="1:13" ht="100.5">
      <c r="A21" s="43">
        <v>5</v>
      </c>
      <c r="B21" s="53" t="s">
        <v>25</v>
      </c>
      <c r="C21" s="45" t="s">
        <v>26</v>
      </c>
      <c r="D21" s="49">
        <v>2952019</v>
      </c>
      <c r="E21" s="50">
        <f>+'[1]SOLDURI BILANT'!C30+'[1]SOLDURI BILANT'!C31+'[1]SOLDURI BILANT'!C32+'[1]SOLDURI BILANT'!C38-'[1]SOLDURI BILANT'!D51-'[1]SOLDURI BILANT'!D61-'[1]SOLDURI BILANT'!D62-'[1]SOLDURI BILANT'!D66-'[1]SOLDURI BILANT'!D52</f>
        <v>2927742</v>
      </c>
      <c r="G21" s="52"/>
      <c r="I21" s="51"/>
      <c r="J21" s="51"/>
      <c r="K21" s="51"/>
      <c r="M21" s="5"/>
    </row>
    <row r="22" spans="1:13" ht="29.25">
      <c r="A22" s="43">
        <v>6</v>
      </c>
      <c r="B22" s="53" t="s">
        <v>27</v>
      </c>
      <c r="C22" s="45" t="s">
        <v>28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>
      <c r="A23" s="43">
        <v>7</v>
      </c>
      <c r="B23" s="53" t="s">
        <v>29</v>
      </c>
      <c r="C23" s="45" t="s">
        <v>30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>
      <c r="A24" s="43">
        <v>8</v>
      </c>
      <c r="B24" s="54" t="s">
        <v>31</v>
      </c>
      <c r="C24" s="45" t="s">
        <v>32</v>
      </c>
      <c r="D24" s="49"/>
      <c r="E24" s="50"/>
      <c r="F24" s="55" t="str">
        <f>IF(D23&lt;D24,"eroare"," ")</f>
        <v xml:space="preserve"> </v>
      </c>
      <c r="G24" s="55" t="str">
        <f>IF(E23&lt;E24,"eroare"," ")</f>
        <v xml:space="preserve"> </v>
      </c>
      <c r="I24" s="51"/>
      <c r="J24" s="51"/>
      <c r="K24" s="51"/>
      <c r="M24" s="5"/>
    </row>
    <row r="25" spans="1:13" ht="58.5">
      <c r="A25" s="43">
        <v>9</v>
      </c>
      <c r="B25" s="53" t="s">
        <v>33</v>
      </c>
      <c r="C25" s="45" t="s">
        <v>34</v>
      </c>
      <c r="D25" s="49">
        <v>1162161</v>
      </c>
      <c r="E25" s="50">
        <f>+'[1]SOLDURI BILANT'!C83+'[1]SOLDURI BILANT'!C113+'[1]SOLDURI BILANT'!C93-'[1]SOLDURI BILANT'!D127</f>
        <v>1098956</v>
      </c>
      <c r="I25" s="51"/>
      <c r="J25" s="51"/>
      <c r="K25" s="51"/>
      <c r="M25" s="5"/>
    </row>
    <row r="26" spans="1:13" ht="57">
      <c r="A26" s="56">
        <v>10</v>
      </c>
      <c r="B26" s="57" t="s">
        <v>35</v>
      </c>
      <c r="C26" s="58">
        <v>10</v>
      </c>
      <c r="D26" s="59">
        <v>1162161</v>
      </c>
      <c r="E26" s="60">
        <f>+'[1]SOLDURI BILANT'!C83+'[1]SOLDURI BILANT'!C113-'[1]SOLDURI BILANT'!D127</f>
        <v>1098956</v>
      </c>
      <c r="F26" s="55" t="str">
        <f>IF(D25&lt;D26,"eroare"," ")</f>
        <v xml:space="preserve"> </v>
      </c>
      <c r="G26" s="55" t="str">
        <f>IF(E25&lt;E26,"eroare"," ")</f>
        <v xml:space="preserve"> </v>
      </c>
      <c r="I26" s="51"/>
      <c r="J26" s="51"/>
      <c r="K26" s="51"/>
      <c r="M26" s="5"/>
    </row>
    <row r="27" spans="1:13" ht="31.5">
      <c r="A27" s="38">
        <v>11</v>
      </c>
      <c r="B27" s="61" t="s">
        <v>36</v>
      </c>
      <c r="C27" s="40">
        <v>15</v>
      </c>
      <c r="D27" s="62">
        <f>D19+D20+D21+D22+D23+D25</f>
        <v>4628729</v>
      </c>
      <c r="E27" s="63">
        <f>E19+E20+E21+E22+E23+E25</f>
        <v>4516471</v>
      </c>
      <c r="I27" s="51"/>
      <c r="J27" s="51"/>
      <c r="K27" s="51"/>
      <c r="M27" s="5"/>
    </row>
    <row r="28" spans="1:13">
      <c r="A28" s="43">
        <v>12</v>
      </c>
      <c r="B28" s="48" t="s">
        <v>37</v>
      </c>
      <c r="C28" s="45">
        <v>18</v>
      </c>
      <c r="D28" s="46"/>
      <c r="E28" s="47"/>
      <c r="I28" s="51"/>
      <c r="J28" s="51"/>
      <c r="K28" s="51"/>
      <c r="M28" s="5"/>
    </row>
    <row r="29" spans="1:13" ht="186">
      <c r="A29" s="43">
        <v>13</v>
      </c>
      <c r="B29" s="53" t="s">
        <v>38</v>
      </c>
      <c r="C29" s="45">
        <v>19</v>
      </c>
      <c r="D29" s="49">
        <v>498929</v>
      </c>
      <c r="E29" s="50">
        <f>+'[1]SOLDURI BILANT'!C68+'[1]SOLDURI BILANT'!C69+'[1]SOLDURI BILANT'!C70+'[1]SOLDURI BILANT'!C71+'[1]SOLDURI BILANT'!C72+'[1]SOLDURI BILANT'!C73+'[1]SOLDURI BILANT'!C74+'[1]SOLDURI BILANT'!C75</f>
        <v>498621</v>
      </c>
      <c r="I29" s="51"/>
      <c r="J29" s="51"/>
      <c r="K29" s="51"/>
      <c r="M29" s="5"/>
    </row>
    <row r="30" spans="1:13" ht="31.5">
      <c r="A30" s="43">
        <v>14</v>
      </c>
      <c r="B30" s="48" t="s">
        <v>39</v>
      </c>
      <c r="C30" s="45">
        <v>20</v>
      </c>
      <c r="D30" s="46"/>
      <c r="E30" s="47"/>
      <c r="I30" s="51"/>
      <c r="J30" s="51"/>
      <c r="K30" s="51"/>
      <c r="M30" s="5"/>
    </row>
    <row r="31" spans="1:13" ht="115.5">
      <c r="A31" s="43">
        <v>15</v>
      </c>
      <c r="B31" s="53" t="s">
        <v>40</v>
      </c>
      <c r="C31" s="45">
        <v>21</v>
      </c>
      <c r="D31" s="49">
        <v>9117387</v>
      </c>
      <c r="E31" s="50">
        <f>+'[1]SOLDURI BILANT'!C39+'[1]SOLDURI BILANT'!C41+'[1]SOLDURI BILANT'!C80+'[1]SOLDURI BILANT'!C81+'[1]SOLDURI BILANT'!C82+'[1]SOLDURI BILANT'!C87+'[1]SOLDURI BILANT'!C112+'[1]SOLDURI BILANT'!C123+'[1]SOLDURI BILANT'!C91-'[1]SOLDURI BILANT'!D91</f>
        <v>13638003</v>
      </c>
      <c r="F31" s="64"/>
      <c r="G31" s="65"/>
      <c r="I31" s="51"/>
      <c r="J31" s="51"/>
      <c r="K31" s="51"/>
      <c r="M31" s="5"/>
    </row>
    <row r="32" spans="1:13" ht="30">
      <c r="A32" s="43">
        <v>16</v>
      </c>
      <c r="B32" s="53" t="s">
        <v>41</v>
      </c>
      <c r="C32" s="66" t="s">
        <v>42</v>
      </c>
      <c r="D32" s="67"/>
      <c r="E32" s="50"/>
      <c r="F32" s="64"/>
      <c r="G32" s="65"/>
      <c r="I32" s="51"/>
      <c r="J32" s="51"/>
      <c r="K32" s="51"/>
      <c r="M32" s="5"/>
    </row>
    <row r="33" spans="1:13" ht="57.75">
      <c r="A33" s="43">
        <v>17</v>
      </c>
      <c r="B33" s="53" t="s">
        <v>43</v>
      </c>
      <c r="C33" s="68">
        <v>22</v>
      </c>
      <c r="D33" s="49">
        <v>1953669</v>
      </c>
      <c r="E33" s="50">
        <f>+'[1]SOLDURI BILANT'!C39+'[1]SOLDURI BILANT'!C41+'[1]SOLDURI BILANT'!C80+'[1]SOLDURI BILANT'!C81+'[1]SOLDURI BILANT'!C82+'[1]SOLDURI BILANT'!C112-'[1]SOLDURI BILANT'!D126</f>
        <v>2012105</v>
      </c>
      <c r="F33" s="55"/>
      <c r="G33" s="55"/>
      <c r="I33" s="51"/>
      <c r="J33" s="51"/>
      <c r="K33" s="51"/>
      <c r="M33" s="5"/>
    </row>
    <row r="34" spans="1:13" ht="31.5">
      <c r="A34" s="43">
        <v>18</v>
      </c>
      <c r="B34" s="69" t="s">
        <v>44</v>
      </c>
      <c r="C34" s="70" t="s">
        <v>45</v>
      </c>
      <c r="D34" s="49"/>
      <c r="E34" s="50">
        <f>+'[1]SOLDURI BILANT'!C39+'[1]SOLDURI BILANT'!C41+'[1]SOLDURI BILANT'!C80+'[1]SOLDURI BILANT'!C81</f>
        <v>0</v>
      </c>
      <c r="F34" s="55"/>
      <c r="G34" s="55"/>
      <c r="I34" s="51"/>
      <c r="J34" s="51"/>
      <c r="K34" s="51"/>
      <c r="M34" s="5"/>
    </row>
    <row r="35" spans="1:13" ht="143.25">
      <c r="A35" s="43">
        <v>19</v>
      </c>
      <c r="B35" s="53" t="s">
        <v>46</v>
      </c>
      <c r="C35" s="45">
        <v>23</v>
      </c>
      <c r="D35" s="49">
        <v>104969643</v>
      </c>
      <c r="E35" s="5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BILANT'!C125-'[1]SOLDURI BILANT'!D128+'[1]SOLDURI BILANT'!C104+'[1]SOLDURI BILANT'!C99</f>
        <v>108488355</v>
      </c>
      <c r="I35" s="51"/>
      <c r="J35" s="51"/>
      <c r="K35" s="51"/>
      <c r="M35" s="5"/>
    </row>
    <row r="36" spans="1:13" ht="43.5">
      <c r="A36" s="56">
        <v>20</v>
      </c>
      <c r="B36" s="71" t="s">
        <v>47</v>
      </c>
      <c r="C36" s="72">
        <v>24</v>
      </c>
      <c r="D36" s="49">
        <v>104969643</v>
      </c>
      <c r="E36" s="60">
        <f>+'[1]SOLDURI BILANT'!C118-'[1]SOLDURI BILANT'!D128</f>
        <v>108488355</v>
      </c>
      <c r="F36" s="55" t="str">
        <f>IF(D35&lt;D36,"eroare"," ")</f>
        <v xml:space="preserve"> </v>
      </c>
      <c r="G36" s="55"/>
      <c r="I36" s="51"/>
      <c r="J36" s="51"/>
      <c r="K36" s="51"/>
      <c r="M36" s="5"/>
    </row>
    <row r="37" spans="1:13" ht="158.25">
      <c r="A37" s="38">
        <v>21</v>
      </c>
      <c r="B37" s="73" t="s">
        <v>48</v>
      </c>
      <c r="C37" s="40">
        <v>25</v>
      </c>
      <c r="D37" s="74"/>
      <c r="E37" s="75">
        <f>+'[1]SOLDURI BILANT'!C108+'[1]SOLDURI BILANT'!C110+'[1]SOLDURI BILANT'!C122</f>
        <v>0</v>
      </c>
      <c r="I37" s="51"/>
      <c r="J37" s="51"/>
      <c r="K37" s="51"/>
      <c r="M37" s="5"/>
    </row>
    <row r="38" spans="1:13" ht="44.25">
      <c r="A38" s="43">
        <v>22</v>
      </c>
      <c r="B38" s="54" t="s">
        <v>49</v>
      </c>
      <c r="C38" s="45">
        <v>26</v>
      </c>
      <c r="D38" s="49"/>
      <c r="E38" s="50">
        <f>+'[1]SOLDURI BILANT'!C108</f>
        <v>0</v>
      </c>
      <c r="F38" s="55" t="str">
        <f>IF(D37&lt;D38,"eroare"," ")</f>
        <v xml:space="preserve"> </v>
      </c>
      <c r="G38" s="55"/>
      <c r="I38" s="51"/>
      <c r="J38" s="51"/>
      <c r="K38" s="51"/>
      <c r="M38" s="5"/>
    </row>
    <row r="39" spans="1:13" ht="100.5">
      <c r="A39" s="43">
        <v>23</v>
      </c>
      <c r="B39" s="53" t="s">
        <v>50</v>
      </c>
      <c r="C39" s="45">
        <v>27</v>
      </c>
      <c r="D39" s="49"/>
      <c r="E39" s="50"/>
      <c r="I39" s="51"/>
      <c r="J39" s="51"/>
      <c r="K39" s="51"/>
      <c r="M39" s="5"/>
    </row>
    <row r="40" spans="1:13">
      <c r="A40" s="43">
        <v>24</v>
      </c>
      <c r="B40" s="48" t="s">
        <v>51</v>
      </c>
      <c r="C40" s="45">
        <v>30</v>
      </c>
      <c r="D40" s="76">
        <f>D31+D35+D37+D39</f>
        <v>114087030</v>
      </c>
      <c r="E40" s="77">
        <f>E31+E35+E37+E39</f>
        <v>122126358</v>
      </c>
      <c r="I40" s="51"/>
      <c r="J40" s="51"/>
      <c r="K40" s="51"/>
      <c r="M40" s="5"/>
    </row>
    <row r="41" spans="1:13">
      <c r="A41" s="43">
        <v>25</v>
      </c>
      <c r="B41" s="53" t="s">
        <v>52</v>
      </c>
      <c r="C41" s="45">
        <v>31</v>
      </c>
      <c r="D41" s="49"/>
      <c r="E41" s="50"/>
      <c r="I41" s="51"/>
      <c r="J41" s="51"/>
      <c r="K41" s="51"/>
      <c r="M41" s="5"/>
    </row>
    <row r="42" spans="1:13">
      <c r="A42" s="43">
        <v>26</v>
      </c>
      <c r="B42" s="48" t="s">
        <v>53</v>
      </c>
      <c r="C42" s="45">
        <v>32</v>
      </c>
      <c r="D42" s="46"/>
      <c r="E42" s="47"/>
      <c r="I42" s="51"/>
      <c r="J42" s="51"/>
      <c r="K42" s="51"/>
      <c r="M42" s="5"/>
    </row>
    <row r="43" spans="1:13" ht="214.5">
      <c r="A43" s="43">
        <v>27</v>
      </c>
      <c r="B43" s="78" t="s">
        <v>54</v>
      </c>
      <c r="C43" s="45">
        <v>33</v>
      </c>
      <c r="D43" s="49">
        <v>25462</v>
      </c>
      <c r="E43" s="50">
        <f>+'[1]SOLDURI BILANT'!C130+'[1]SOLDURI BILANT'!C141+'[1]SOLDURI BILANT'!C142+'[1]SOLDURI BILANT'!C143+'[1]SOLDURI BILANT'!C152+'[1]SOLDURI BILANT'!C154+'[1]SOLDURI BILANT'!C155+'[1]SOLDURI BILANT'!C156+'[1]SOLDURI BILANT'!C157-'[1]SOLDURI BILANT'!D159+'[1]SOLDURI BILANT'!C135+'[1]SOLDURI BILANT'!C137+'[1]SOLDURI BILANT'!C134+'[1]SOLDURI BILANT'!C133</f>
        <v>-112634009</v>
      </c>
      <c r="I43" s="51"/>
      <c r="J43" s="51"/>
      <c r="K43" s="51"/>
      <c r="M43" s="5"/>
    </row>
    <row r="44" spans="1:13" ht="50.25" customHeight="1">
      <c r="A44" s="43">
        <v>28</v>
      </c>
      <c r="B44" s="79" t="s">
        <v>55</v>
      </c>
      <c r="C44" s="45" t="s">
        <v>56</v>
      </c>
      <c r="D44" s="49">
        <v>20500</v>
      </c>
      <c r="E44" s="50">
        <f>+'[1]SOLDURI BILANT'!C139+'[1]SOLDURI BILANT'!C145+'[1]SOLDURI BILANT'!C146+'[1]SOLDURI BILANT'!C147+'[1]SOLDURI BILANT'!C148+'[1]SOLDURI BILANT'!C149+'[1]SOLDURI BILANT'!C151</f>
        <v>14847</v>
      </c>
      <c r="I44" s="51"/>
      <c r="J44" s="51"/>
      <c r="K44" s="51"/>
      <c r="M44" s="5"/>
    </row>
    <row r="45" spans="1:13">
      <c r="A45" s="56">
        <v>29</v>
      </c>
      <c r="B45" s="80" t="s">
        <v>57</v>
      </c>
      <c r="C45" s="58">
        <v>34</v>
      </c>
      <c r="D45" s="81"/>
      <c r="E45" s="60"/>
      <c r="F45" s="55"/>
      <c r="G45" s="55"/>
      <c r="I45" s="51"/>
      <c r="J45" s="51"/>
      <c r="K45" s="51"/>
      <c r="M45" s="5"/>
    </row>
    <row r="46" spans="1:13" ht="143.25">
      <c r="A46" s="38">
        <v>30</v>
      </c>
      <c r="B46" s="73" t="s">
        <v>58</v>
      </c>
      <c r="C46" s="40">
        <v>35</v>
      </c>
      <c r="D46" s="74">
        <v>11730</v>
      </c>
      <c r="E46" s="75">
        <f>+'[1]SOLDURI BILANT'!C131+'[1]SOLDURI BILANT'!C144+'[1]SOLDURI BILANT'!C153+'[1]SOLDURI BILANT'!C132+'[1]SOLDURI BILANT'!D134+'[1]SOLDURI BILANT'!D136</f>
        <v>11763</v>
      </c>
      <c r="I46" s="51"/>
      <c r="J46" s="51"/>
      <c r="K46" s="51"/>
      <c r="M46" s="5"/>
    </row>
    <row r="47" spans="1:13" ht="29.25">
      <c r="A47" s="43">
        <v>31</v>
      </c>
      <c r="B47" s="54" t="s">
        <v>59</v>
      </c>
      <c r="C47" s="45" t="s">
        <v>60</v>
      </c>
      <c r="D47" s="49"/>
      <c r="E47" s="50">
        <f>+'[1]SOLDURI BILANT'!C140</f>
        <v>0</v>
      </c>
      <c r="I47" s="51"/>
      <c r="J47" s="51"/>
      <c r="K47" s="51"/>
      <c r="M47" s="5"/>
    </row>
    <row r="48" spans="1:13" ht="17.25" customHeight="1">
      <c r="A48" s="43">
        <v>32</v>
      </c>
      <c r="B48" s="48" t="s">
        <v>61</v>
      </c>
      <c r="C48" s="45">
        <v>36</v>
      </c>
      <c r="D48" s="67"/>
      <c r="E48" s="50"/>
      <c r="F48" s="55" t="str">
        <f>IF(D46&lt;D48,"eroare"," ")</f>
        <v xml:space="preserve"> </v>
      </c>
      <c r="G48" s="55"/>
      <c r="I48" s="51"/>
      <c r="J48" s="51"/>
      <c r="K48" s="51"/>
      <c r="M48" s="5"/>
    </row>
    <row r="49" spans="1:13" ht="17.25" customHeight="1">
      <c r="A49" s="43">
        <v>33</v>
      </c>
      <c r="B49" s="48" t="s">
        <v>62</v>
      </c>
      <c r="C49" s="45">
        <v>40</v>
      </c>
      <c r="D49" s="76">
        <f>D43+D44+D46+D47</f>
        <v>57692</v>
      </c>
      <c r="E49" s="77">
        <f>E43+E44+E46+E47</f>
        <v>-112607399</v>
      </c>
      <c r="I49" s="51"/>
      <c r="J49" s="51"/>
      <c r="K49" s="51"/>
      <c r="M49" s="5"/>
    </row>
    <row r="50" spans="1:13" ht="72.75">
      <c r="A50" s="43">
        <v>34</v>
      </c>
      <c r="B50" s="53" t="s">
        <v>63</v>
      </c>
      <c r="C50" s="45">
        <v>41</v>
      </c>
      <c r="D50" s="49"/>
      <c r="E50" s="50"/>
      <c r="I50" s="51"/>
      <c r="J50" s="51"/>
      <c r="K50" s="51"/>
      <c r="M50" s="5"/>
    </row>
    <row r="51" spans="1:13" ht="30">
      <c r="A51" s="43">
        <v>35</v>
      </c>
      <c r="B51" s="54" t="s">
        <v>64</v>
      </c>
      <c r="C51" s="45" t="s">
        <v>65</v>
      </c>
      <c r="D51" s="49"/>
      <c r="E51" s="50"/>
      <c r="I51" s="51"/>
      <c r="J51" s="51"/>
      <c r="K51" s="51"/>
      <c r="M51" s="5"/>
    </row>
    <row r="52" spans="1:13" ht="18.75" customHeight="1">
      <c r="A52" s="43">
        <v>36</v>
      </c>
      <c r="B52" s="53" t="s">
        <v>66</v>
      </c>
      <c r="C52" s="45">
        <v>42</v>
      </c>
      <c r="D52" s="49"/>
      <c r="E52" s="50">
        <f>+'[1]SOLDURI BILANT'!C120</f>
        <v>0</v>
      </c>
      <c r="I52" s="51"/>
      <c r="J52" s="51"/>
      <c r="K52" s="51"/>
      <c r="M52" s="5"/>
    </row>
    <row r="53" spans="1:13" ht="31.5">
      <c r="A53" s="43">
        <v>37</v>
      </c>
      <c r="B53" s="48" t="s">
        <v>67</v>
      </c>
      <c r="C53" s="45">
        <v>45</v>
      </c>
      <c r="D53" s="76">
        <f>D29+D40+D41+D49+D50+D52+D51</f>
        <v>114643651</v>
      </c>
      <c r="E53" s="77">
        <f>E29+E40+E41+E49+E50+E52+E51</f>
        <v>10017580</v>
      </c>
      <c r="I53" s="51"/>
      <c r="J53" s="51"/>
      <c r="K53" s="51"/>
      <c r="M53" s="5"/>
    </row>
    <row r="54" spans="1:13">
      <c r="A54" s="43">
        <v>38</v>
      </c>
      <c r="B54" s="48" t="s">
        <v>68</v>
      </c>
      <c r="C54" s="45">
        <v>46</v>
      </c>
      <c r="D54" s="76">
        <f>D27+D53</f>
        <v>119272380</v>
      </c>
      <c r="E54" s="77">
        <f>E27+E53</f>
        <v>14534051</v>
      </c>
      <c r="F54" s="82"/>
      <c r="I54" s="51"/>
      <c r="J54" s="51"/>
      <c r="M54" s="5"/>
    </row>
    <row r="55" spans="1:13" ht="15.75" customHeight="1">
      <c r="A55" s="43">
        <v>39</v>
      </c>
      <c r="B55" s="48" t="s">
        <v>69</v>
      </c>
      <c r="C55" s="45">
        <v>50</v>
      </c>
      <c r="D55" s="46"/>
      <c r="E55" s="47"/>
      <c r="I55" s="51"/>
      <c r="J55" s="51"/>
      <c r="K55" s="51"/>
      <c r="M55" s="5"/>
    </row>
    <row r="56" spans="1:13" ht="31.5">
      <c r="A56" s="43">
        <v>40</v>
      </c>
      <c r="B56" s="48" t="s">
        <v>70</v>
      </c>
      <c r="C56" s="45">
        <v>51</v>
      </c>
      <c r="D56" s="46"/>
      <c r="E56" s="47"/>
      <c r="I56" s="51"/>
      <c r="J56" s="51"/>
      <c r="K56" s="51"/>
      <c r="M56" s="5"/>
    </row>
    <row r="57" spans="1:13" ht="58.5">
      <c r="A57" s="43">
        <v>41</v>
      </c>
      <c r="B57" s="53" t="s">
        <v>71</v>
      </c>
      <c r="C57" s="45">
        <v>52</v>
      </c>
      <c r="D57" s="49"/>
      <c r="E57" s="50">
        <f>+'[1]SOLDURI BILANT'!D92+'[1]SOLDURI BILANT'!D116+'[1]SOLDURI BILANT'!D117</f>
        <v>0</v>
      </c>
      <c r="I57" s="51"/>
      <c r="J57" s="51"/>
      <c r="K57" s="51"/>
      <c r="M57" s="5"/>
    </row>
    <row r="58" spans="1:13" ht="29.25">
      <c r="A58" s="43">
        <v>42</v>
      </c>
      <c r="B58" s="54" t="s">
        <v>72</v>
      </c>
      <c r="C58" s="68">
        <v>53</v>
      </c>
      <c r="D58" s="49"/>
      <c r="E58" s="50">
        <f>+'[1]SOLDURI BILANT'!D116</f>
        <v>0</v>
      </c>
      <c r="F58" s="55" t="str">
        <f>IF(D57&lt;D58,"eroare"," ")</f>
        <v xml:space="preserve"> </v>
      </c>
      <c r="G58" s="55"/>
      <c r="I58" s="51"/>
      <c r="J58" s="51"/>
      <c r="K58" s="51"/>
      <c r="M58" s="5"/>
    </row>
    <row r="59" spans="1:13" ht="58.5">
      <c r="A59" s="43">
        <v>43</v>
      </c>
      <c r="B59" s="53" t="s">
        <v>73</v>
      </c>
      <c r="C59" s="45">
        <v>54</v>
      </c>
      <c r="D59" s="49"/>
      <c r="E59" s="50">
        <f>+'[1]SOLDURI BILANT'!D25</f>
        <v>0</v>
      </c>
      <c r="I59" s="51"/>
      <c r="J59" s="51"/>
      <c r="K59" s="51"/>
      <c r="M59" s="5"/>
    </row>
    <row r="60" spans="1:13" ht="29.25">
      <c r="A60" s="43">
        <v>44</v>
      </c>
      <c r="B60" s="53" t="s">
        <v>74</v>
      </c>
      <c r="C60" s="45">
        <v>55</v>
      </c>
      <c r="D60" s="83">
        <v>4829</v>
      </c>
      <c r="E60" s="84">
        <f>+'[1]SOLDURI BILANT'!D22+'[1]SOLDURI BILANT'!D23</f>
        <v>0</v>
      </c>
      <c r="I60" s="51"/>
      <c r="J60" s="51"/>
      <c r="K60" s="51"/>
      <c r="M60" s="5"/>
    </row>
    <row r="61" spans="1:13" ht="15" customHeight="1">
      <c r="A61" s="43">
        <v>45</v>
      </c>
      <c r="B61" s="48" t="s">
        <v>75</v>
      </c>
      <c r="C61" s="45">
        <v>58</v>
      </c>
      <c r="D61" s="76">
        <f>D57+D59+D60</f>
        <v>4829</v>
      </c>
      <c r="E61" s="77">
        <f>E57+E59+E60</f>
        <v>0</v>
      </c>
      <c r="I61" s="51"/>
      <c r="J61" s="51"/>
      <c r="K61" s="51"/>
      <c r="M61" s="5"/>
    </row>
    <row r="62" spans="1:13" ht="39" customHeight="1">
      <c r="A62" s="43">
        <v>46</v>
      </c>
      <c r="B62" s="48" t="s">
        <v>76</v>
      </c>
      <c r="C62" s="45">
        <v>59</v>
      </c>
      <c r="D62" s="46"/>
      <c r="E62" s="47"/>
      <c r="I62" s="51"/>
      <c r="J62" s="51"/>
      <c r="K62" s="51"/>
      <c r="M62" s="5"/>
    </row>
    <row r="63" spans="1:13" ht="72">
      <c r="A63" s="43">
        <v>47</v>
      </c>
      <c r="B63" s="53" t="s">
        <v>77</v>
      </c>
      <c r="C63" s="45">
        <v>60</v>
      </c>
      <c r="D63" s="49">
        <v>155599714</v>
      </c>
      <c r="E63" s="50">
        <f>+'[1]SOLDURI BILANT'!D77+'[1]SOLDURI BILANT'!D78+'[1]SOLDURI BILANT'!D79+'[1]SOLDURI BILANT'!D114+'[1]SOLDURI BILANT'!D123+'[1]SOLDURI BILANT'!D84+'[1]SOLDURI BILANT'!D115+'[1]SOLDURI BILANT'!D124</f>
        <v>79239042</v>
      </c>
      <c r="F63" s="64"/>
      <c r="G63" s="65"/>
      <c r="I63" s="51"/>
      <c r="J63" s="51"/>
      <c r="K63" s="51"/>
      <c r="M63" s="5"/>
    </row>
    <row r="64" spans="1:13" ht="30">
      <c r="A64" s="56">
        <v>48</v>
      </c>
      <c r="B64" s="85" t="s">
        <v>78</v>
      </c>
      <c r="C64" s="58" t="s">
        <v>79</v>
      </c>
      <c r="D64" s="81"/>
      <c r="E64" s="60"/>
      <c r="F64" s="64"/>
      <c r="G64" s="65"/>
      <c r="I64" s="51"/>
      <c r="J64" s="51"/>
      <c r="K64" s="51"/>
      <c r="M64" s="5"/>
    </row>
    <row r="65" spans="1:13" ht="43.5">
      <c r="A65" s="38">
        <v>49</v>
      </c>
      <c r="B65" s="86" t="s">
        <v>80</v>
      </c>
      <c r="C65" s="87">
        <v>61</v>
      </c>
      <c r="D65" s="74">
        <v>145719392</v>
      </c>
      <c r="E65" s="75">
        <f>+'[1]SOLDURI BILANT'!D77+'[1]SOLDURI BILANT'!D78+'[1]SOLDURI BILANT'!D79+'[1]SOLDURI BILANT'!D84+'[1]SOLDURI BILANT'!D114</f>
        <v>67570113</v>
      </c>
      <c r="F65" s="55"/>
      <c r="G65" s="55"/>
      <c r="I65" s="51"/>
      <c r="J65" s="51"/>
      <c r="K65" s="51"/>
      <c r="M65" s="5"/>
    </row>
    <row r="66" spans="1:13">
      <c r="A66" s="43">
        <v>50</v>
      </c>
      <c r="B66" s="88" t="s">
        <v>81</v>
      </c>
      <c r="C66" s="89" t="s">
        <v>82</v>
      </c>
      <c r="D66" s="49"/>
      <c r="E66" s="50">
        <f>+'[1]SOLDURI BILANT'!D84</f>
        <v>0</v>
      </c>
      <c r="F66" s="55"/>
      <c r="G66" s="55"/>
      <c r="I66" s="51"/>
      <c r="J66" s="51"/>
      <c r="K66" s="51"/>
      <c r="M66" s="5"/>
    </row>
    <row r="67" spans="1:13" ht="114.75">
      <c r="A67" s="43">
        <v>51</v>
      </c>
      <c r="B67" s="53" t="s">
        <v>83</v>
      </c>
      <c r="C67" s="45">
        <v>62</v>
      </c>
      <c r="D67" s="49">
        <v>357728284</v>
      </c>
      <c r="E67" s="5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BILANT'!D125+'[1]SOLDURI BILANT'!D99</f>
        <v>20241307</v>
      </c>
      <c r="I67" s="51"/>
      <c r="J67" s="51"/>
      <c r="K67" s="51"/>
      <c r="M67" s="5"/>
    </row>
    <row r="68" spans="1:13">
      <c r="A68" s="43">
        <v>52</v>
      </c>
      <c r="B68" s="90" t="s">
        <v>84</v>
      </c>
      <c r="C68" s="45">
        <v>63</v>
      </c>
      <c r="D68" s="67"/>
      <c r="E68" s="50"/>
      <c r="F68" s="55" t="str">
        <f>IF(D67&lt;D68,"eroare"," ")</f>
        <v xml:space="preserve"> </v>
      </c>
      <c r="G68" s="55"/>
      <c r="I68" s="51"/>
      <c r="J68" s="51"/>
      <c r="K68" s="51"/>
      <c r="M68" s="5"/>
    </row>
    <row r="69" spans="1:13" ht="43.5">
      <c r="A69" s="43">
        <v>53</v>
      </c>
      <c r="B69" s="54" t="s">
        <v>85</v>
      </c>
      <c r="C69" s="91" t="s">
        <v>86</v>
      </c>
      <c r="D69" s="49">
        <v>172357</v>
      </c>
      <c r="E69" s="50">
        <f>+'[1]SOLDURI BILANT'!D94+'[1]SOLDURI BILANT'!D95+'[1]SOLDURI BILANT'!D96+'[1]SOLDURI BILANT'!D97+'[1]SOLDURI BILANT'!D98+'[1]SOLDURI BILANT'!D100+'[1]SOLDURI BILANT'!D101+'[1]SOLDURI BILANT'!D102+'[1]SOLDURI BILANT'!D99</f>
        <v>172453</v>
      </c>
      <c r="F69" s="55" t="str">
        <f>IF(D67&lt;D69,"eroare"," ")</f>
        <v xml:space="preserve"> </v>
      </c>
      <c r="G69" s="55"/>
      <c r="I69" s="51"/>
      <c r="J69" s="51"/>
      <c r="K69" s="51"/>
      <c r="M69" s="5"/>
    </row>
    <row r="70" spans="1:13" ht="30">
      <c r="A70" s="43">
        <v>54</v>
      </c>
      <c r="B70" s="54" t="s">
        <v>87</v>
      </c>
      <c r="C70" s="45">
        <v>64</v>
      </c>
      <c r="D70" s="49"/>
      <c r="E70" s="50"/>
      <c r="I70" s="51"/>
      <c r="J70" s="51"/>
      <c r="K70" s="51"/>
      <c r="M70" s="5"/>
    </row>
    <row r="71" spans="1:13" ht="159">
      <c r="A71" s="43">
        <v>55</v>
      </c>
      <c r="B71" s="53" t="s">
        <v>88</v>
      </c>
      <c r="C71" s="45">
        <v>65</v>
      </c>
      <c r="D71" s="49"/>
      <c r="E71" s="50">
        <f>+'[1]SOLDURI BILANT'!D122+'[1]SOLDURI BILANT'!D111+'[1]SOLDURI BILANT'!D109</f>
        <v>0</v>
      </c>
      <c r="I71" s="51"/>
      <c r="J71" s="51"/>
      <c r="K71" s="51"/>
      <c r="M71" s="5"/>
    </row>
    <row r="72" spans="1:13" ht="44.25">
      <c r="A72" s="43">
        <v>56</v>
      </c>
      <c r="B72" s="92" t="s">
        <v>89</v>
      </c>
      <c r="C72" s="45">
        <v>66</v>
      </c>
      <c r="D72" s="49"/>
      <c r="E72" s="50"/>
      <c r="F72" s="55" t="str">
        <f>IF(D71&lt;D72,"eroare"," ")</f>
        <v xml:space="preserve"> </v>
      </c>
      <c r="G72" s="55"/>
      <c r="I72" s="51"/>
      <c r="J72" s="51"/>
      <c r="K72" s="51"/>
      <c r="M72" s="5"/>
    </row>
    <row r="73" spans="1:13" ht="87">
      <c r="A73" s="43">
        <v>57</v>
      </c>
      <c r="B73" s="53" t="s">
        <v>90</v>
      </c>
      <c r="C73" s="45">
        <v>70</v>
      </c>
      <c r="D73" s="49"/>
      <c r="E73" s="50"/>
      <c r="I73" s="51"/>
      <c r="J73" s="51"/>
      <c r="K73" s="51"/>
      <c r="M73" s="5"/>
    </row>
    <row r="74" spans="1:13" ht="101.25">
      <c r="A74" s="43">
        <v>58</v>
      </c>
      <c r="B74" s="53" t="s">
        <v>91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>
      <c r="A75" s="43">
        <v>59</v>
      </c>
      <c r="B75" s="53" t="s">
        <v>92</v>
      </c>
      <c r="C75" s="45">
        <v>72</v>
      </c>
      <c r="D75" s="49">
        <v>288363</v>
      </c>
      <c r="E75" s="50">
        <f>+'[1]SOLDURI BILANT'!D85+'[1]SOLDURI BILANT'!D86+'[1]SOLDURI BILANT'!D88+'[1]SOLDURI BILANT'!D89+'[1]SOLDURI BILANT'!D90</f>
        <v>290186</v>
      </c>
      <c r="I75" s="51"/>
      <c r="J75" s="51"/>
      <c r="K75" s="51"/>
      <c r="M75" s="5"/>
    </row>
    <row r="76" spans="1:13" ht="58.5">
      <c r="A76" s="56">
        <v>60</v>
      </c>
      <c r="B76" s="85" t="s">
        <v>93</v>
      </c>
      <c r="C76" s="58">
        <v>73</v>
      </c>
      <c r="D76" s="59"/>
      <c r="E76" s="60"/>
      <c r="F76" s="55"/>
      <c r="G76" s="55"/>
      <c r="I76" s="51"/>
      <c r="J76" s="51"/>
      <c r="K76" s="51"/>
      <c r="M76" s="5"/>
    </row>
    <row r="77" spans="1:13" ht="25.5" customHeight="1">
      <c r="A77" s="38">
        <v>61</v>
      </c>
      <c r="B77" s="93" t="s">
        <v>94</v>
      </c>
      <c r="C77" s="40" t="s">
        <v>95</v>
      </c>
      <c r="D77" s="94"/>
      <c r="E77" s="75"/>
      <c r="F77" s="55" t="str">
        <f>IF(D76&lt;D77,"eroare"," ")</f>
        <v xml:space="preserve"> </v>
      </c>
      <c r="G77" s="55"/>
      <c r="I77" s="51"/>
      <c r="J77" s="51"/>
      <c r="K77" s="51"/>
      <c r="M77" s="5"/>
    </row>
    <row r="78" spans="1:13" ht="16.5" customHeight="1">
      <c r="A78" s="43">
        <v>62</v>
      </c>
      <c r="B78" s="53" t="s">
        <v>96</v>
      </c>
      <c r="C78" s="45">
        <v>74</v>
      </c>
      <c r="D78" s="49"/>
      <c r="E78" s="50">
        <f>+'[1]SOLDURI BILANT'!D121</f>
        <v>0</v>
      </c>
      <c r="I78" s="51"/>
      <c r="J78" s="51"/>
      <c r="K78" s="51"/>
      <c r="M78" s="5"/>
    </row>
    <row r="79" spans="1:13" ht="29.25">
      <c r="A79" s="43">
        <v>63</v>
      </c>
      <c r="B79" s="53" t="s">
        <v>97</v>
      </c>
      <c r="C79" s="45">
        <v>75</v>
      </c>
      <c r="D79" s="67"/>
      <c r="E79" s="50">
        <f>+'[1]SOLDURI BILANT'!D20+'[1]SOLDURI BILANT'!D21</f>
        <v>4885</v>
      </c>
      <c r="I79" s="51"/>
      <c r="J79" s="51"/>
      <c r="K79" s="51"/>
      <c r="M79" s="5"/>
    </row>
    <row r="80" spans="1:13" ht="32.25" customHeight="1">
      <c r="A80" s="43">
        <v>64</v>
      </c>
      <c r="B80" s="48" t="s">
        <v>98</v>
      </c>
      <c r="C80" s="45">
        <v>78</v>
      </c>
      <c r="D80" s="76">
        <f>D63+D67+D71+D73+D74+D75+D76+D78+D79</f>
        <v>513616361</v>
      </c>
      <c r="E80" s="77">
        <f>E63+E67+E71+E73+E74+E75+E76+E78+E79</f>
        <v>99775420</v>
      </c>
      <c r="I80" s="51"/>
      <c r="J80" s="51"/>
      <c r="K80" s="51"/>
      <c r="M80" s="5"/>
    </row>
    <row r="81" spans="1:13" ht="17.25" customHeight="1">
      <c r="A81" s="43">
        <v>65</v>
      </c>
      <c r="B81" s="48" t="s">
        <v>99</v>
      </c>
      <c r="C81" s="45">
        <v>79</v>
      </c>
      <c r="D81" s="76">
        <f>D61+D80</f>
        <v>513621190</v>
      </c>
      <c r="E81" s="77">
        <f>E61+E80</f>
        <v>99775420</v>
      </c>
      <c r="I81" s="51"/>
      <c r="J81" s="51"/>
      <c r="K81" s="51"/>
      <c r="M81" s="5"/>
    </row>
    <row r="82" spans="1:13" ht="46.5" customHeight="1">
      <c r="A82" s="43">
        <v>66</v>
      </c>
      <c r="B82" s="48" t="s">
        <v>100</v>
      </c>
      <c r="C82" s="45">
        <v>80</v>
      </c>
      <c r="D82" s="95">
        <f>D54-D81</f>
        <v>-394348810</v>
      </c>
      <c r="E82" s="96">
        <f>E54-E81</f>
        <v>-85241369</v>
      </c>
      <c r="I82" s="51"/>
      <c r="J82" s="51"/>
      <c r="K82" s="51"/>
      <c r="M82" s="5"/>
    </row>
    <row r="83" spans="1:13" ht="15.75" customHeight="1">
      <c r="A83" s="43">
        <v>67</v>
      </c>
      <c r="B83" s="48" t="s">
        <v>101</v>
      </c>
      <c r="C83" s="45">
        <v>83</v>
      </c>
      <c r="D83" s="97"/>
      <c r="E83" s="98"/>
      <c r="I83" s="51"/>
      <c r="J83" s="51"/>
      <c r="K83" s="51"/>
      <c r="M83" s="5"/>
    </row>
    <row r="84" spans="1:13" ht="72">
      <c r="A84" s="43">
        <v>68</v>
      </c>
      <c r="B84" s="53" t="s">
        <v>102</v>
      </c>
      <c r="C84" s="45">
        <v>84</v>
      </c>
      <c r="D84" s="49">
        <v>2190967</v>
      </c>
      <c r="E84" s="5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2190967</v>
      </c>
      <c r="I84" s="51"/>
      <c r="J84" s="51"/>
      <c r="K84" s="51"/>
      <c r="M84" s="5"/>
    </row>
    <row r="85" spans="1:13" ht="30" customHeight="1">
      <c r="A85" s="43">
        <v>69</v>
      </c>
      <c r="B85" s="53" t="s">
        <v>103</v>
      </c>
      <c r="C85" s="45">
        <v>85</v>
      </c>
      <c r="D85" s="49"/>
      <c r="E85" s="50">
        <f>+'[1]SOLDURI BILANT'!D17</f>
        <v>0</v>
      </c>
      <c r="I85" s="51"/>
      <c r="J85" s="51"/>
      <c r="K85" s="51"/>
      <c r="M85" s="5"/>
    </row>
    <row r="86" spans="1:13" ht="30" customHeight="1">
      <c r="A86" s="43">
        <v>70</v>
      </c>
      <c r="B86" s="53" t="s">
        <v>104</v>
      </c>
      <c r="C86" s="45">
        <v>86</v>
      </c>
      <c r="D86" s="49">
        <v>25012612</v>
      </c>
      <c r="E86" s="50">
        <f>+'[1]SOLDURI BILANT'!C17</f>
        <v>68725252</v>
      </c>
      <c r="I86" s="51"/>
      <c r="J86" s="51"/>
      <c r="K86" s="51"/>
      <c r="M86" s="5"/>
    </row>
    <row r="87" spans="1:13" ht="30" customHeight="1">
      <c r="A87" s="43">
        <v>71</v>
      </c>
      <c r="B87" s="53" t="s">
        <v>105</v>
      </c>
      <c r="C87" s="45">
        <v>87</v>
      </c>
      <c r="D87" s="49"/>
      <c r="E87" s="50">
        <f>+'[1]SOLDURI BILANT'!D18</f>
        <v>0</v>
      </c>
      <c r="G87" s="52"/>
      <c r="I87" s="51"/>
      <c r="J87" s="51"/>
      <c r="K87" s="51"/>
      <c r="M87" s="5"/>
    </row>
    <row r="88" spans="1:13" ht="29.25">
      <c r="A88" s="43">
        <v>72</v>
      </c>
      <c r="B88" s="53" t="s">
        <v>106</v>
      </c>
      <c r="C88" s="45">
        <v>88</v>
      </c>
      <c r="D88" s="49">
        <v>371527165</v>
      </c>
      <c r="E88" s="50">
        <f>+'[1]SOLDURI BILANT'!C18</f>
        <v>18707084</v>
      </c>
      <c r="I88" s="51"/>
      <c r="J88" s="51"/>
      <c r="K88" s="51"/>
      <c r="M88" s="5"/>
    </row>
    <row r="89" spans="1:13" ht="36" customHeight="1">
      <c r="A89" s="56">
        <v>73</v>
      </c>
      <c r="B89" s="80" t="s">
        <v>107</v>
      </c>
      <c r="C89" s="58">
        <v>90</v>
      </c>
      <c r="D89" s="99">
        <f>D84+D85-D86+D87-D88</f>
        <v>-394348810</v>
      </c>
      <c r="E89" s="100">
        <f>E84+E85-E86+E87-E88</f>
        <v>-85241369</v>
      </c>
      <c r="I89" s="51"/>
      <c r="J89" s="51"/>
      <c r="K89" s="51"/>
      <c r="M89" s="5"/>
    </row>
    <row r="90" spans="1:13" ht="18" customHeight="1">
      <c r="A90" s="21"/>
      <c r="B90" s="101" t="s">
        <v>108</v>
      </c>
      <c r="C90" s="102"/>
      <c r="D90" s="55" t="str">
        <f>IF(D82&lt;&gt;D89,"eroare"," ")</f>
        <v xml:space="preserve"> </v>
      </c>
      <c r="E90" s="55" t="str">
        <f>IF(E82&lt;&gt;E89,"eroare"," ")</f>
        <v xml:space="preserve"> </v>
      </c>
    </row>
    <row r="91" spans="1:13" ht="15.75" customHeight="1">
      <c r="B91" s="104" t="s">
        <v>109</v>
      </c>
      <c r="C91" s="105"/>
      <c r="D91" s="105"/>
      <c r="E91" s="105"/>
    </row>
    <row r="92" spans="1:13" ht="15.75" customHeight="1">
      <c r="B92" s="104"/>
      <c r="C92" s="105"/>
      <c r="D92" s="106"/>
      <c r="E92" s="105"/>
    </row>
    <row r="93" spans="1:13" ht="15.75" customHeight="1">
      <c r="B93" s="104"/>
      <c r="C93" s="105"/>
      <c r="D93" s="105"/>
      <c r="E93" s="105"/>
    </row>
    <row r="94" spans="1:13" ht="15.75" customHeight="1">
      <c r="B94" s="107" t="s">
        <v>110</v>
      </c>
      <c r="C94" s="105"/>
      <c r="D94" s="108" t="s">
        <v>111</v>
      </c>
      <c r="E94" s="108"/>
    </row>
    <row r="95" spans="1:13" ht="15.75" customHeight="1">
      <c r="D95" s="110"/>
      <c r="E95" s="111"/>
    </row>
    <row r="96" spans="1:13" ht="15.75" customHeight="1">
      <c r="B96" s="112" t="s">
        <v>112</v>
      </c>
      <c r="C96" s="113"/>
      <c r="D96" s="114" t="s">
        <v>113</v>
      </c>
      <c r="E96" s="114"/>
    </row>
    <row r="97" spans="1:12" ht="15" customHeight="1">
      <c r="A97" s="4"/>
      <c r="B97" s="115"/>
      <c r="C97" s="113"/>
      <c r="D97" s="116"/>
      <c r="E97" s="117"/>
      <c r="F97" s="4"/>
      <c r="G97" s="4"/>
      <c r="H97" s="4"/>
      <c r="L97" s="4"/>
    </row>
    <row r="98" spans="1:12" ht="15.75" customHeight="1">
      <c r="A98" s="4"/>
      <c r="B98" s="116"/>
      <c r="C98" s="113"/>
      <c r="D98" s="116"/>
      <c r="E98" s="117"/>
      <c r="F98" s="4"/>
      <c r="G98" s="4"/>
      <c r="H98" s="4"/>
      <c r="L98" s="4"/>
    </row>
    <row r="99" spans="1:12" ht="15.75" customHeight="1">
      <c r="A99" s="4"/>
      <c r="B99" s="118"/>
      <c r="C99" s="113"/>
      <c r="D99" s="119"/>
      <c r="E99" s="119"/>
      <c r="F99" s="4"/>
      <c r="G99" s="4"/>
      <c r="H99" s="4"/>
      <c r="L99" s="4"/>
    </row>
    <row r="100" spans="1:12" ht="15" customHeight="1">
      <c r="A100" s="4"/>
      <c r="B100" s="120"/>
      <c r="C100" s="121"/>
      <c r="D100" s="122"/>
      <c r="E100" s="123"/>
      <c r="F100" s="4"/>
      <c r="G100" s="4"/>
      <c r="H100" s="4"/>
      <c r="L100" s="4"/>
    </row>
    <row r="101" spans="1:12" ht="14.25" customHeight="1">
      <c r="A101" s="4"/>
      <c r="B101" s="124"/>
      <c r="C101" s="121"/>
      <c r="D101" s="119"/>
      <c r="E101" s="119"/>
      <c r="F101" s="4"/>
      <c r="G101" s="4"/>
      <c r="H101" s="4"/>
      <c r="L101" s="4"/>
    </row>
    <row r="102" spans="1:12" ht="15.75" customHeight="1">
      <c r="A102" s="4"/>
      <c r="B102" s="125"/>
      <c r="C102" s="121"/>
      <c r="D102" s="125"/>
      <c r="E102" s="117"/>
      <c r="F102" s="4"/>
      <c r="G102" s="4"/>
      <c r="H102" s="4"/>
      <c r="L102" s="4"/>
    </row>
    <row r="103" spans="1:12" ht="15.75" customHeight="1">
      <c r="A103" s="4"/>
      <c r="B103" s="125"/>
      <c r="C103" s="126"/>
      <c r="D103" s="125"/>
      <c r="E103" s="117"/>
      <c r="F103" s="4"/>
      <c r="G103" s="4"/>
      <c r="H103" s="4"/>
      <c r="L103" s="4"/>
    </row>
    <row r="104" spans="1:12" ht="15" customHeight="1">
      <c r="A104" s="4"/>
      <c r="B104" s="116"/>
      <c r="C104" s="113"/>
      <c r="D104" s="116"/>
      <c r="E104" s="117"/>
      <c r="F104" s="4"/>
      <c r="G104" s="4"/>
      <c r="H104" s="4"/>
      <c r="L104" s="4"/>
    </row>
    <row r="105" spans="1:12" ht="15.75" customHeight="1">
      <c r="A105" s="4"/>
      <c r="B105" s="116"/>
      <c r="C105" s="113"/>
      <c r="D105" s="116"/>
      <c r="E105" s="117"/>
      <c r="F105" s="4"/>
      <c r="G105" s="4"/>
      <c r="H105" s="4"/>
      <c r="L105" s="4"/>
    </row>
    <row r="106" spans="1:12" ht="15.75" customHeight="1">
      <c r="A106" s="4"/>
      <c r="B106" s="116"/>
      <c r="C106" s="113"/>
      <c r="D106" s="116"/>
      <c r="E106" s="117"/>
      <c r="F106" s="4"/>
      <c r="G106" s="4"/>
      <c r="H106" s="4"/>
      <c r="L106" s="4"/>
    </row>
    <row r="107" spans="1:12" ht="15.75" customHeight="1">
      <c r="A107" s="4"/>
      <c r="B107" s="116"/>
      <c r="C107" s="113"/>
      <c r="D107" s="116"/>
      <c r="E107" s="117"/>
      <c r="F107" s="4"/>
      <c r="G107" s="4"/>
      <c r="H107" s="4"/>
      <c r="L107" s="4"/>
    </row>
    <row r="108" spans="1:12" ht="15.75" customHeight="1">
      <c r="A108" s="4"/>
      <c r="B108" s="116"/>
      <c r="C108" s="113"/>
      <c r="D108" s="116"/>
      <c r="E108" s="117"/>
      <c r="F108" s="4"/>
      <c r="G108" s="4"/>
      <c r="H108" s="4"/>
      <c r="L108" s="4"/>
    </row>
    <row r="109" spans="1:12" ht="15.75" customHeight="1">
      <c r="A109" s="4"/>
      <c r="B109" s="116"/>
      <c r="C109" s="113"/>
      <c r="D109" s="116"/>
      <c r="E109" s="117"/>
      <c r="F109" s="4"/>
      <c r="G109" s="4"/>
      <c r="H109" s="4"/>
      <c r="L109" s="4"/>
    </row>
    <row r="110" spans="1:12" ht="15">
      <c r="A110" s="4"/>
      <c r="B110" s="116"/>
      <c r="C110" s="113"/>
      <c r="D110" s="116"/>
      <c r="E110" s="117"/>
      <c r="F110" s="4"/>
      <c r="G110" s="4"/>
      <c r="H110" s="4"/>
      <c r="L110" s="4"/>
    </row>
    <row r="111" spans="1:12" ht="15">
      <c r="A111" s="4"/>
      <c r="B111" s="116"/>
      <c r="C111" s="113"/>
      <c r="D111" s="116"/>
      <c r="E111" s="117"/>
      <c r="F111" s="4"/>
      <c r="G111" s="4"/>
      <c r="H111" s="4"/>
      <c r="L111" s="4"/>
    </row>
  </sheetData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 IZ17:IZ89 SV17:SV89 ACR17:ACR89 AMN17:AMN89 AWJ17:AWJ89 BGF17:BGF89 BQB17:BQB89 BZX17:BZX89 CJT17:CJT89 CTP17:CTP89 DDL17:DDL89 DNH17:DNH89 DXD17:DXD89 EGZ17:EGZ89 EQV17:EQV89 FAR17:FAR89 FKN17:FKN89 FUJ17:FUJ89 GEF17:GEF89 GOB17:GOB89 GXX17:GXX89 HHT17:HHT89 HRP17:HRP89 IBL17:IBL89 ILH17:ILH89 IVD17:IVD89 JEZ17:JEZ89 JOV17:JOV89 JYR17:JYR89 KIN17:KIN89 KSJ17:KSJ89 LCF17:LCF89 LMB17:LMB89 LVX17:LVX89 MFT17:MFT89 MPP17:MPP89 MZL17:MZL89 NJH17:NJH89 NTD17:NTD89 OCZ17:OCZ89 OMV17:OMV89 OWR17:OWR89 PGN17:PGN89 PQJ17:PQJ89 QAF17:QAF89 QKB17:QKB89 QTX17:QTX89 RDT17:RDT89 RNP17:RNP89 RXL17:RXL89 SHH17:SHH89 SRD17:SRD89 TAZ17:TAZ89 TKV17:TKV89 TUR17:TUR89 UEN17:UEN89 UOJ17:UOJ89 UYF17:UYF89 VIB17:VIB89 VRX17:VRX89 WBT17:WBT89 WLP17:WLP89 WVL17:WVL89 D65553:D65625 IZ65553:IZ65625 SV65553:SV65625 ACR65553:ACR65625 AMN65553:AMN65625 AWJ65553:AWJ65625 BGF65553:BGF65625 BQB65553:BQB65625 BZX65553:BZX65625 CJT65553:CJT65625 CTP65553:CTP65625 DDL65553:DDL65625 DNH65553:DNH65625 DXD65553:DXD65625 EGZ65553:EGZ65625 EQV65553:EQV65625 FAR65553:FAR65625 FKN65553:FKN65625 FUJ65553:FUJ65625 GEF65553:GEF65625 GOB65553:GOB65625 GXX65553:GXX65625 HHT65553:HHT65625 HRP65553:HRP65625 IBL65553:IBL65625 ILH65553:ILH65625 IVD65553:IVD65625 JEZ65553:JEZ65625 JOV65553:JOV65625 JYR65553:JYR65625 KIN65553:KIN65625 KSJ65553:KSJ65625 LCF65553:LCF65625 LMB65553:LMB65625 LVX65553:LVX65625 MFT65553:MFT65625 MPP65553:MPP65625 MZL65553:MZL65625 NJH65553:NJH65625 NTD65553:NTD65625 OCZ65553:OCZ65625 OMV65553:OMV65625 OWR65553:OWR65625 PGN65553:PGN65625 PQJ65553:PQJ65625 QAF65553:QAF65625 QKB65553:QKB65625 QTX65553:QTX65625 RDT65553:RDT65625 RNP65553:RNP65625 RXL65553:RXL65625 SHH65553:SHH65625 SRD65553:SRD65625 TAZ65553:TAZ65625 TKV65553:TKV65625 TUR65553:TUR65625 UEN65553:UEN65625 UOJ65553:UOJ65625 UYF65553:UYF65625 VIB65553:VIB65625 VRX65553:VRX65625 WBT65553:WBT65625 WLP65553:WLP65625 WVL65553:WVL65625 D131089:D131161 IZ131089:IZ131161 SV131089:SV131161 ACR131089:ACR131161 AMN131089:AMN131161 AWJ131089:AWJ131161 BGF131089:BGF131161 BQB131089:BQB131161 BZX131089:BZX131161 CJT131089:CJT131161 CTP131089:CTP131161 DDL131089:DDL131161 DNH131089:DNH131161 DXD131089:DXD131161 EGZ131089:EGZ131161 EQV131089:EQV131161 FAR131089:FAR131161 FKN131089:FKN131161 FUJ131089:FUJ131161 GEF131089:GEF131161 GOB131089:GOB131161 GXX131089:GXX131161 HHT131089:HHT131161 HRP131089:HRP131161 IBL131089:IBL131161 ILH131089:ILH131161 IVD131089:IVD131161 JEZ131089:JEZ131161 JOV131089:JOV131161 JYR131089:JYR131161 KIN131089:KIN131161 KSJ131089:KSJ131161 LCF131089:LCF131161 LMB131089:LMB131161 LVX131089:LVX131161 MFT131089:MFT131161 MPP131089:MPP131161 MZL131089:MZL131161 NJH131089:NJH131161 NTD131089:NTD131161 OCZ131089:OCZ131161 OMV131089:OMV131161 OWR131089:OWR131161 PGN131089:PGN131161 PQJ131089:PQJ131161 QAF131089:QAF131161 QKB131089:QKB131161 QTX131089:QTX131161 RDT131089:RDT131161 RNP131089:RNP131161 RXL131089:RXL131161 SHH131089:SHH131161 SRD131089:SRD131161 TAZ131089:TAZ131161 TKV131089:TKV131161 TUR131089:TUR131161 UEN131089:UEN131161 UOJ131089:UOJ131161 UYF131089:UYF131161 VIB131089:VIB131161 VRX131089:VRX131161 WBT131089:WBT131161 WLP131089:WLP131161 WVL131089:WVL131161 D196625:D196697 IZ196625:IZ196697 SV196625:SV196697 ACR196625:ACR196697 AMN196625:AMN196697 AWJ196625:AWJ196697 BGF196625:BGF196697 BQB196625:BQB196697 BZX196625:BZX196697 CJT196625:CJT196697 CTP196625:CTP196697 DDL196625:DDL196697 DNH196625:DNH196697 DXD196625:DXD196697 EGZ196625:EGZ196697 EQV196625:EQV196697 FAR196625:FAR196697 FKN196625:FKN196697 FUJ196625:FUJ196697 GEF196625:GEF196697 GOB196625:GOB196697 GXX196625:GXX196697 HHT196625:HHT196697 HRP196625:HRP196697 IBL196625:IBL196697 ILH196625:ILH196697 IVD196625:IVD196697 JEZ196625:JEZ196697 JOV196625:JOV196697 JYR196625:JYR196697 KIN196625:KIN196697 KSJ196625:KSJ196697 LCF196625:LCF196697 LMB196625:LMB196697 LVX196625:LVX196697 MFT196625:MFT196697 MPP196625:MPP196697 MZL196625:MZL196697 NJH196625:NJH196697 NTD196625:NTD196697 OCZ196625:OCZ196697 OMV196625:OMV196697 OWR196625:OWR196697 PGN196625:PGN196697 PQJ196625:PQJ196697 QAF196625:QAF196697 QKB196625:QKB196697 QTX196625:QTX196697 RDT196625:RDT196697 RNP196625:RNP196697 RXL196625:RXL196697 SHH196625:SHH196697 SRD196625:SRD196697 TAZ196625:TAZ196697 TKV196625:TKV196697 TUR196625:TUR196697 UEN196625:UEN196697 UOJ196625:UOJ196697 UYF196625:UYF196697 VIB196625:VIB196697 VRX196625:VRX196697 WBT196625:WBT196697 WLP196625:WLP196697 WVL196625:WVL196697 D262161:D262233 IZ262161:IZ262233 SV262161:SV262233 ACR262161:ACR262233 AMN262161:AMN262233 AWJ262161:AWJ262233 BGF262161:BGF262233 BQB262161:BQB262233 BZX262161:BZX262233 CJT262161:CJT262233 CTP262161:CTP262233 DDL262161:DDL262233 DNH262161:DNH262233 DXD262161:DXD262233 EGZ262161:EGZ262233 EQV262161:EQV262233 FAR262161:FAR262233 FKN262161:FKN262233 FUJ262161:FUJ262233 GEF262161:GEF262233 GOB262161:GOB262233 GXX262161:GXX262233 HHT262161:HHT262233 HRP262161:HRP262233 IBL262161:IBL262233 ILH262161:ILH262233 IVD262161:IVD262233 JEZ262161:JEZ262233 JOV262161:JOV262233 JYR262161:JYR262233 KIN262161:KIN262233 KSJ262161:KSJ262233 LCF262161:LCF262233 LMB262161:LMB262233 LVX262161:LVX262233 MFT262161:MFT262233 MPP262161:MPP262233 MZL262161:MZL262233 NJH262161:NJH262233 NTD262161:NTD262233 OCZ262161:OCZ262233 OMV262161:OMV262233 OWR262161:OWR262233 PGN262161:PGN262233 PQJ262161:PQJ262233 QAF262161:QAF262233 QKB262161:QKB262233 QTX262161:QTX262233 RDT262161:RDT262233 RNP262161:RNP262233 RXL262161:RXL262233 SHH262161:SHH262233 SRD262161:SRD262233 TAZ262161:TAZ262233 TKV262161:TKV262233 TUR262161:TUR262233 UEN262161:UEN262233 UOJ262161:UOJ262233 UYF262161:UYF262233 VIB262161:VIB262233 VRX262161:VRX262233 WBT262161:WBT262233 WLP262161:WLP262233 WVL262161:WVL262233 D327697:D327769 IZ327697:IZ327769 SV327697:SV327769 ACR327697:ACR327769 AMN327697:AMN327769 AWJ327697:AWJ327769 BGF327697:BGF327769 BQB327697:BQB327769 BZX327697:BZX327769 CJT327697:CJT327769 CTP327697:CTP327769 DDL327697:DDL327769 DNH327697:DNH327769 DXD327697:DXD327769 EGZ327697:EGZ327769 EQV327697:EQV327769 FAR327697:FAR327769 FKN327697:FKN327769 FUJ327697:FUJ327769 GEF327697:GEF327769 GOB327697:GOB327769 GXX327697:GXX327769 HHT327697:HHT327769 HRP327697:HRP327769 IBL327697:IBL327769 ILH327697:ILH327769 IVD327697:IVD327769 JEZ327697:JEZ327769 JOV327697:JOV327769 JYR327697:JYR327769 KIN327697:KIN327769 KSJ327697:KSJ327769 LCF327697:LCF327769 LMB327697:LMB327769 LVX327697:LVX327769 MFT327697:MFT327769 MPP327697:MPP327769 MZL327697:MZL327769 NJH327697:NJH327769 NTD327697:NTD327769 OCZ327697:OCZ327769 OMV327697:OMV327769 OWR327697:OWR327769 PGN327697:PGN327769 PQJ327697:PQJ327769 QAF327697:QAF327769 QKB327697:QKB327769 QTX327697:QTX327769 RDT327697:RDT327769 RNP327697:RNP327769 RXL327697:RXL327769 SHH327697:SHH327769 SRD327697:SRD327769 TAZ327697:TAZ327769 TKV327697:TKV327769 TUR327697:TUR327769 UEN327697:UEN327769 UOJ327697:UOJ327769 UYF327697:UYF327769 VIB327697:VIB327769 VRX327697:VRX327769 WBT327697:WBT327769 WLP327697:WLP327769 WVL327697:WVL327769 D393233:D393305 IZ393233:IZ393305 SV393233:SV393305 ACR393233:ACR393305 AMN393233:AMN393305 AWJ393233:AWJ393305 BGF393233:BGF393305 BQB393233:BQB393305 BZX393233:BZX393305 CJT393233:CJT393305 CTP393233:CTP393305 DDL393233:DDL393305 DNH393233:DNH393305 DXD393233:DXD393305 EGZ393233:EGZ393305 EQV393233:EQV393305 FAR393233:FAR393305 FKN393233:FKN393305 FUJ393233:FUJ393305 GEF393233:GEF393305 GOB393233:GOB393305 GXX393233:GXX393305 HHT393233:HHT393305 HRP393233:HRP393305 IBL393233:IBL393305 ILH393233:ILH393305 IVD393233:IVD393305 JEZ393233:JEZ393305 JOV393233:JOV393305 JYR393233:JYR393305 KIN393233:KIN393305 KSJ393233:KSJ393305 LCF393233:LCF393305 LMB393233:LMB393305 LVX393233:LVX393305 MFT393233:MFT393305 MPP393233:MPP393305 MZL393233:MZL393305 NJH393233:NJH393305 NTD393233:NTD393305 OCZ393233:OCZ393305 OMV393233:OMV393305 OWR393233:OWR393305 PGN393233:PGN393305 PQJ393233:PQJ393305 QAF393233:QAF393305 QKB393233:QKB393305 QTX393233:QTX393305 RDT393233:RDT393305 RNP393233:RNP393305 RXL393233:RXL393305 SHH393233:SHH393305 SRD393233:SRD393305 TAZ393233:TAZ393305 TKV393233:TKV393305 TUR393233:TUR393305 UEN393233:UEN393305 UOJ393233:UOJ393305 UYF393233:UYF393305 VIB393233:VIB393305 VRX393233:VRX393305 WBT393233:WBT393305 WLP393233:WLP393305 WVL393233:WVL393305 D458769:D458841 IZ458769:IZ458841 SV458769:SV458841 ACR458769:ACR458841 AMN458769:AMN458841 AWJ458769:AWJ458841 BGF458769:BGF458841 BQB458769:BQB458841 BZX458769:BZX458841 CJT458769:CJT458841 CTP458769:CTP458841 DDL458769:DDL458841 DNH458769:DNH458841 DXD458769:DXD458841 EGZ458769:EGZ458841 EQV458769:EQV458841 FAR458769:FAR458841 FKN458769:FKN458841 FUJ458769:FUJ458841 GEF458769:GEF458841 GOB458769:GOB458841 GXX458769:GXX458841 HHT458769:HHT458841 HRP458769:HRP458841 IBL458769:IBL458841 ILH458769:ILH458841 IVD458769:IVD458841 JEZ458769:JEZ458841 JOV458769:JOV458841 JYR458769:JYR458841 KIN458769:KIN458841 KSJ458769:KSJ458841 LCF458769:LCF458841 LMB458769:LMB458841 LVX458769:LVX458841 MFT458769:MFT458841 MPP458769:MPP458841 MZL458769:MZL458841 NJH458769:NJH458841 NTD458769:NTD458841 OCZ458769:OCZ458841 OMV458769:OMV458841 OWR458769:OWR458841 PGN458769:PGN458841 PQJ458769:PQJ458841 QAF458769:QAF458841 QKB458769:QKB458841 QTX458769:QTX458841 RDT458769:RDT458841 RNP458769:RNP458841 RXL458769:RXL458841 SHH458769:SHH458841 SRD458769:SRD458841 TAZ458769:TAZ458841 TKV458769:TKV458841 TUR458769:TUR458841 UEN458769:UEN458841 UOJ458769:UOJ458841 UYF458769:UYF458841 VIB458769:VIB458841 VRX458769:VRX458841 WBT458769:WBT458841 WLP458769:WLP458841 WVL458769:WVL458841 D524305:D524377 IZ524305:IZ524377 SV524305:SV524377 ACR524305:ACR524377 AMN524305:AMN524377 AWJ524305:AWJ524377 BGF524305:BGF524377 BQB524305:BQB524377 BZX524305:BZX524377 CJT524305:CJT524377 CTP524305:CTP524377 DDL524305:DDL524377 DNH524305:DNH524377 DXD524305:DXD524377 EGZ524305:EGZ524377 EQV524305:EQV524377 FAR524305:FAR524377 FKN524305:FKN524377 FUJ524305:FUJ524377 GEF524305:GEF524377 GOB524305:GOB524377 GXX524305:GXX524377 HHT524305:HHT524377 HRP524305:HRP524377 IBL524305:IBL524377 ILH524305:ILH524377 IVD524305:IVD524377 JEZ524305:JEZ524377 JOV524305:JOV524377 JYR524305:JYR524377 KIN524305:KIN524377 KSJ524305:KSJ524377 LCF524305:LCF524377 LMB524305:LMB524377 LVX524305:LVX524377 MFT524305:MFT524377 MPP524305:MPP524377 MZL524305:MZL524377 NJH524305:NJH524377 NTD524305:NTD524377 OCZ524305:OCZ524377 OMV524305:OMV524377 OWR524305:OWR524377 PGN524305:PGN524377 PQJ524305:PQJ524377 QAF524305:QAF524377 QKB524305:QKB524377 QTX524305:QTX524377 RDT524305:RDT524377 RNP524305:RNP524377 RXL524305:RXL524377 SHH524305:SHH524377 SRD524305:SRD524377 TAZ524305:TAZ524377 TKV524305:TKV524377 TUR524305:TUR524377 UEN524305:UEN524377 UOJ524305:UOJ524377 UYF524305:UYF524377 VIB524305:VIB524377 VRX524305:VRX524377 WBT524305:WBT524377 WLP524305:WLP524377 WVL524305:WVL524377 D589841:D589913 IZ589841:IZ589913 SV589841:SV589913 ACR589841:ACR589913 AMN589841:AMN589913 AWJ589841:AWJ589913 BGF589841:BGF589913 BQB589841:BQB589913 BZX589841:BZX589913 CJT589841:CJT589913 CTP589841:CTP589913 DDL589841:DDL589913 DNH589841:DNH589913 DXD589841:DXD589913 EGZ589841:EGZ589913 EQV589841:EQV589913 FAR589841:FAR589913 FKN589841:FKN589913 FUJ589841:FUJ589913 GEF589841:GEF589913 GOB589841:GOB589913 GXX589841:GXX589913 HHT589841:HHT589913 HRP589841:HRP589913 IBL589841:IBL589913 ILH589841:ILH589913 IVD589841:IVD589913 JEZ589841:JEZ589913 JOV589841:JOV589913 JYR589841:JYR589913 KIN589841:KIN589913 KSJ589841:KSJ589913 LCF589841:LCF589913 LMB589841:LMB589913 LVX589841:LVX589913 MFT589841:MFT589913 MPP589841:MPP589913 MZL589841:MZL589913 NJH589841:NJH589913 NTD589841:NTD589913 OCZ589841:OCZ589913 OMV589841:OMV589913 OWR589841:OWR589913 PGN589841:PGN589913 PQJ589841:PQJ589913 QAF589841:QAF589913 QKB589841:QKB589913 QTX589841:QTX589913 RDT589841:RDT589913 RNP589841:RNP589913 RXL589841:RXL589913 SHH589841:SHH589913 SRD589841:SRD589913 TAZ589841:TAZ589913 TKV589841:TKV589913 TUR589841:TUR589913 UEN589841:UEN589913 UOJ589841:UOJ589913 UYF589841:UYF589913 VIB589841:VIB589913 VRX589841:VRX589913 WBT589841:WBT589913 WLP589841:WLP589913 WVL589841:WVL589913 D655377:D655449 IZ655377:IZ655449 SV655377:SV655449 ACR655377:ACR655449 AMN655377:AMN655449 AWJ655377:AWJ655449 BGF655377:BGF655449 BQB655377:BQB655449 BZX655377:BZX655449 CJT655377:CJT655449 CTP655377:CTP655449 DDL655377:DDL655449 DNH655377:DNH655449 DXD655377:DXD655449 EGZ655377:EGZ655449 EQV655377:EQV655449 FAR655377:FAR655449 FKN655377:FKN655449 FUJ655377:FUJ655449 GEF655377:GEF655449 GOB655377:GOB655449 GXX655377:GXX655449 HHT655377:HHT655449 HRP655377:HRP655449 IBL655377:IBL655449 ILH655377:ILH655449 IVD655377:IVD655449 JEZ655377:JEZ655449 JOV655377:JOV655449 JYR655377:JYR655449 KIN655377:KIN655449 KSJ655377:KSJ655449 LCF655377:LCF655449 LMB655377:LMB655449 LVX655377:LVX655449 MFT655377:MFT655449 MPP655377:MPP655449 MZL655377:MZL655449 NJH655377:NJH655449 NTD655377:NTD655449 OCZ655377:OCZ655449 OMV655377:OMV655449 OWR655377:OWR655449 PGN655377:PGN655449 PQJ655377:PQJ655449 QAF655377:QAF655449 QKB655377:QKB655449 QTX655377:QTX655449 RDT655377:RDT655449 RNP655377:RNP655449 RXL655377:RXL655449 SHH655377:SHH655449 SRD655377:SRD655449 TAZ655377:TAZ655449 TKV655377:TKV655449 TUR655377:TUR655449 UEN655377:UEN655449 UOJ655377:UOJ655449 UYF655377:UYF655449 VIB655377:VIB655449 VRX655377:VRX655449 WBT655377:WBT655449 WLP655377:WLP655449 WVL655377:WVL655449 D720913:D720985 IZ720913:IZ720985 SV720913:SV720985 ACR720913:ACR720985 AMN720913:AMN720985 AWJ720913:AWJ720985 BGF720913:BGF720985 BQB720913:BQB720985 BZX720913:BZX720985 CJT720913:CJT720985 CTP720913:CTP720985 DDL720913:DDL720985 DNH720913:DNH720985 DXD720913:DXD720985 EGZ720913:EGZ720985 EQV720913:EQV720985 FAR720913:FAR720985 FKN720913:FKN720985 FUJ720913:FUJ720985 GEF720913:GEF720985 GOB720913:GOB720985 GXX720913:GXX720985 HHT720913:HHT720985 HRP720913:HRP720985 IBL720913:IBL720985 ILH720913:ILH720985 IVD720913:IVD720985 JEZ720913:JEZ720985 JOV720913:JOV720985 JYR720913:JYR720985 KIN720913:KIN720985 KSJ720913:KSJ720985 LCF720913:LCF720985 LMB720913:LMB720985 LVX720913:LVX720985 MFT720913:MFT720985 MPP720913:MPP720985 MZL720913:MZL720985 NJH720913:NJH720985 NTD720913:NTD720985 OCZ720913:OCZ720985 OMV720913:OMV720985 OWR720913:OWR720985 PGN720913:PGN720985 PQJ720913:PQJ720985 QAF720913:QAF720985 QKB720913:QKB720985 QTX720913:QTX720985 RDT720913:RDT720985 RNP720913:RNP720985 RXL720913:RXL720985 SHH720913:SHH720985 SRD720913:SRD720985 TAZ720913:TAZ720985 TKV720913:TKV720985 TUR720913:TUR720985 UEN720913:UEN720985 UOJ720913:UOJ720985 UYF720913:UYF720985 VIB720913:VIB720985 VRX720913:VRX720985 WBT720913:WBT720985 WLP720913:WLP720985 WVL720913:WVL720985 D786449:D786521 IZ786449:IZ786521 SV786449:SV786521 ACR786449:ACR786521 AMN786449:AMN786521 AWJ786449:AWJ786521 BGF786449:BGF786521 BQB786449:BQB786521 BZX786449:BZX786521 CJT786449:CJT786521 CTP786449:CTP786521 DDL786449:DDL786521 DNH786449:DNH786521 DXD786449:DXD786521 EGZ786449:EGZ786521 EQV786449:EQV786521 FAR786449:FAR786521 FKN786449:FKN786521 FUJ786449:FUJ786521 GEF786449:GEF786521 GOB786449:GOB786521 GXX786449:GXX786521 HHT786449:HHT786521 HRP786449:HRP786521 IBL786449:IBL786521 ILH786449:ILH786521 IVD786449:IVD786521 JEZ786449:JEZ786521 JOV786449:JOV786521 JYR786449:JYR786521 KIN786449:KIN786521 KSJ786449:KSJ786521 LCF786449:LCF786521 LMB786449:LMB786521 LVX786449:LVX786521 MFT786449:MFT786521 MPP786449:MPP786521 MZL786449:MZL786521 NJH786449:NJH786521 NTD786449:NTD786521 OCZ786449:OCZ786521 OMV786449:OMV786521 OWR786449:OWR786521 PGN786449:PGN786521 PQJ786449:PQJ786521 QAF786449:QAF786521 QKB786449:QKB786521 QTX786449:QTX786521 RDT786449:RDT786521 RNP786449:RNP786521 RXL786449:RXL786521 SHH786449:SHH786521 SRD786449:SRD786521 TAZ786449:TAZ786521 TKV786449:TKV786521 TUR786449:TUR786521 UEN786449:UEN786521 UOJ786449:UOJ786521 UYF786449:UYF786521 VIB786449:VIB786521 VRX786449:VRX786521 WBT786449:WBT786521 WLP786449:WLP786521 WVL786449:WVL786521 D851985:D852057 IZ851985:IZ852057 SV851985:SV852057 ACR851985:ACR852057 AMN851985:AMN852057 AWJ851985:AWJ852057 BGF851985:BGF852057 BQB851985:BQB852057 BZX851985:BZX852057 CJT851985:CJT852057 CTP851985:CTP852057 DDL851985:DDL852057 DNH851985:DNH852057 DXD851985:DXD852057 EGZ851985:EGZ852057 EQV851985:EQV852057 FAR851985:FAR852057 FKN851985:FKN852057 FUJ851985:FUJ852057 GEF851985:GEF852057 GOB851985:GOB852057 GXX851985:GXX852057 HHT851985:HHT852057 HRP851985:HRP852057 IBL851985:IBL852057 ILH851985:ILH852057 IVD851985:IVD852057 JEZ851985:JEZ852057 JOV851985:JOV852057 JYR851985:JYR852057 KIN851985:KIN852057 KSJ851985:KSJ852057 LCF851985:LCF852057 LMB851985:LMB852057 LVX851985:LVX852057 MFT851985:MFT852057 MPP851985:MPP852057 MZL851985:MZL852057 NJH851985:NJH852057 NTD851985:NTD852057 OCZ851985:OCZ852057 OMV851985:OMV852057 OWR851985:OWR852057 PGN851985:PGN852057 PQJ851985:PQJ852057 QAF851985:QAF852057 QKB851985:QKB852057 QTX851985:QTX852057 RDT851985:RDT852057 RNP851985:RNP852057 RXL851985:RXL852057 SHH851985:SHH852057 SRD851985:SRD852057 TAZ851985:TAZ852057 TKV851985:TKV852057 TUR851985:TUR852057 UEN851985:UEN852057 UOJ851985:UOJ852057 UYF851985:UYF852057 VIB851985:VIB852057 VRX851985:VRX852057 WBT851985:WBT852057 WLP851985:WLP852057 WVL851985:WVL852057 D917521:D917593 IZ917521:IZ917593 SV917521:SV917593 ACR917521:ACR917593 AMN917521:AMN917593 AWJ917521:AWJ917593 BGF917521:BGF917593 BQB917521:BQB917593 BZX917521:BZX917593 CJT917521:CJT917593 CTP917521:CTP917593 DDL917521:DDL917593 DNH917521:DNH917593 DXD917521:DXD917593 EGZ917521:EGZ917593 EQV917521:EQV917593 FAR917521:FAR917593 FKN917521:FKN917593 FUJ917521:FUJ917593 GEF917521:GEF917593 GOB917521:GOB917593 GXX917521:GXX917593 HHT917521:HHT917593 HRP917521:HRP917593 IBL917521:IBL917593 ILH917521:ILH917593 IVD917521:IVD917593 JEZ917521:JEZ917593 JOV917521:JOV917593 JYR917521:JYR917593 KIN917521:KIN917593 KSJ917521:KSJ917593 LCF917521:LCF917593 LMB917521:LMB917593 LVX917521:LVX917593 MFT917521:MFT917593 MPP917521:MPP917593 MZL917521:MZL917593 NJH917521:NJH917593 NTD917521:NTD917593 OCZ917521:OCZ917593 OMV917521:OMV917593 OWR917521:OWR917593 PGN917521:PGN917593 PQJ917521:PQJ917593 QAF917521:QAF917593 QKB917521:QKB917593 QTX917521:QTX917593 RDT917521:RDT917593 RNP917521:RNP917593 RXL917521:RXL917593 SHH917521:SHH917593 SRD917521:SRD917593 TAZ917521:TAZ917593 TKV917521:TKV917593 TUR917521:TUR917593 UEN917521:UEN917593 UOJ917521:UOJ917593 UYF917521:UYF917593 VIB917521:VIB917593 VRX917521:VRX917593 WBT917521:WBT917593 WLP917521:WLP917593 WVL917521:WVL917593 D983057:D983129 IZ983057:IZ983129 SV983057:SV983129 ACR983057:ACR983129 AMN983057:AMN983129 AWJ983057:AWJ983129 BGF983057:BGF983129 BQB983057:BQB983129 BZX983057:BZX983129 CJT983057:CJT983129 CTP983057:CTP983129 DDL983057:DDL983129 DNH983057:DNH983129 DXD983057:DXD983129 EGZ983057:EGZ983129 EQV983057:EQV983129 FAR983057:FAR983129 FKN983057:FKN983129 FUJ983057:FUJ983129 GEF983057:GEF983129 GOB983057:GOB983129 GXX983057:GXX983129 HHT983057:HHT983129 HRP983057:HRP983129 IBL983057:IBL983129 ILH983057:ILH983129 IVD983057:IVD983129 JEZ983057:JEZ983129 JOV983057:JOV983129 JYR983057:JYR983129 KIN983057:KIN983129 KSJ983057:KSJ983129 LCF983057:LCF983129 LMB983057:LMB983129 LVX983057:LVX983129 MFT983057:MFT983129 MPP983057:MPP983129 MZL983057:MZL983129 NJH983057:NJH983129 NTD983057:NTD983129 OCZ983057:OCZ983129 OMV983057:OMV983129 OWR983057:OWR983129 PGN983057:PGN983129 PQJ983057:PQJ983129 QAF983057:QAF983129 QKB983057:QKB983129 QTX983057:QTX983129 RDT983057:RDT983129 RNP983057:RNP983129 RXL983057:RXL983129 SHH983057:SHH983129 SRD983057:SRD983129 TAZ983057:TAZ983129 TKV983057:TKV983129 TUR983057:TUR983129 UEN983057:UEN983129 UOJ983057:UOJ983129 UYF983057:UYF983129 VIB983057:VIB983129 VRX983057:VRX983129 WBT983057:WBT983129 WLP983057:WLP983129 WVL983057:WVL983129">
      <formula1>-9.9999999E+28</formula1>
      <formula2>9.99999999E+28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petcui</dc:creator>
  <cp:lastModifiedBy>petcui</cp:lastModifiedBy>
  <dcterms:created xsi:type="dcterms:W3CDTF">2020-05-12T06:14:32Z</dcterms:created>
  <dcterms:modified xsi:type="dcterms:W3CDTF">2020-05-12T06:15:09Z</dcterms:modified>
</cp:coreProperties>
</file>